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0848" yWindow="1068" windowWidth="25596" windowHeight="1251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Bonds'!$A$6:$BD$105</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8" i="6" l="1"/>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<sst xmlns="http://schemas.openxmlformats.org/spreadsheetml/2006/main" count="4060" uniqueCount="2625">
  <si>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</si>
  <si>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</si>
  <si>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</si>
  <si>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</si>
  <si>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</si>
  <si>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</si>
  <si>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</si>
  <si>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</si>
  <si>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</si>
  <si>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</si>
  <si>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</si>
  <si>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</si>
  <si>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</si>
  <si>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</si>
  <si>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</si>
  <si>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</si>
  <si>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</si>
  <si>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</si>
  <si>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</si>
  <si>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</si>
  <si>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</si>
  <si>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</si>
  <si>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</si>
  <si>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</si>
  <si>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</si>
  <si>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</si>
  <si>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</si>
  <si>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</si>
  <si>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</si>
  <si>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</si>
  <si>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</si>
  <si>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</si>
  <si>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</si>
  <si>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</si>
  <si>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</si>
  <si>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</si>
  <si>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</si>
  <si>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</si>
  <si>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</si>
  <si>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</si>
  <si>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</si>
  <si>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</si>
  <si>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</si>
  <si>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</si>
  <si>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</si>
  <si>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</si>
  <si>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</si>
  <si>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</si>
  <si>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</si>
  <si>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</si>
  <si>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</si>
  <si>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</si>
  <si>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</si>
  <si>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</si>
  <si>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</si>
  <si>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</si>
  <si>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</si>
  <si>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</si>
  <si>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</si>
  <si>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</si>
  <si>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</si>
  <si>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</si>
  <si>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</si>
  <si>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</si>
  <si>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</si>
  <si>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</si>
  <si>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</si>
  <si>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</si>
  <si>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</si>
  <si>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</si>
  <si>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</si>
  <si>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</si>
  <si>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</si>
  <si>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</si>
  <si>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</si>
  <si>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</si>
  <si>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</si>
  <si>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</si>
  <si>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</si>
  <si>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</si>
  <si>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</si>
  <si>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</si>
  <si>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</si>
  <si>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</si>
  <si>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</si>
  <si>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</si>
  <si>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</si>
  <si>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</si>
  <si>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</si>
  <si>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</si>
  <si>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</si>
  <si>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</si>
  <si>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</si>
  <si>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</si>
  <si>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</si>
  <si>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</si>
  <si>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</si>
  <si>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</si>
  <si>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</si>
  <si>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</si>
  <si>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</si>
  <si>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</si>
  <si>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</si>
  <si>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</si>
  <si>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</si>
  <si>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</si>
  <si>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</si>
  <si>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</si>
  <si>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</si>
  <si>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</si>
  <si>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</si>
  <si>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</si>
  <si>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</si>
  <si>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</si>
  <si>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</si>
  <si>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</si>
  <si>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</si>
  <si>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</si>
  <si>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</si>
  <si>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</si>
  <si>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</si>
  <si>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</si>
  <si>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</si>
  <si>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</si>
  <si>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</si>
  <si>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</si>
  <si>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</si>
  <si>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</si>
  <si>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</si>
  <si>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</si>
  <si>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</si>
  <si>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</si>
  <si>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</si>
  <si>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</si>
  <si>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</si>
  <si>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</si>
  <si>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</si>
  <si>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</si>
  <si>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</si>
  <si>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</si>
  <si>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</si>
  <si>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</si>
  <si>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</si>
  <si>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</si>
  <si>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</si>
  <si>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</si>
  <si>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</si>
  <si>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</si>
  <si>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</si>
  <si>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</si>
  <si>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</si>
  <si>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</si>
  <si>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</si>
  <si>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</si>
  <si>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</si>
  <si>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</si>
  <si>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</si>
  <si>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</si>
  <si>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</si>
  <si>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</si>
  <si>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</si>
  <si>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</si>
  <si>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</si>
  <si>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</si>
  <si>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</si>
  <si>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</si>
  <si>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</si>
  <si>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</si>
  <si>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</si>
  <si>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</si>
  <si>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</si>
  <si>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</si>
  <si>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</si>
  <si>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</si>
  <si>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</si>
  <si>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</si>
  <si>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</si>
  <si>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</si>
  <si>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</si>
  <si>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</si>
  <si>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</si>
  <si>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</si>
  <si>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</si>
  <si>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</si>
  <si>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</si>
  <si>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</si>
  <si>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</si>
  <si>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</si>
  <si>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</si>
  <si>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</si>
  <si>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</si>
  <si>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</si>
  <si>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</si>
  <si>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</si>
  <si>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</si>
  <si>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</si>
  <si>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</si>
  <si>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</si>
  <si>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</si>
  <si>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</si>
  <si>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</si>
  <si>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</si>
  <si>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</si>
  <si>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</si>
  <si>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</si>
  <si>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</si>
  <si>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</si>
  <si>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</si>
  <si>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</si>
  <si>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</si>
  <si>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</si>
  <si>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</si>
  <si>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</si>
  <si>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</si>
  <si>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</si>
  <si>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</si>
  <si>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</si>
  <si>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</si>
  <si>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</si>
  <si>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</si>
  <si>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</si>
  <si>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</si>
  <si>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</si>
  <si>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</si>
  <si>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</si>
  <si>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</si>
  <si>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</si>
  <si>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</si>
  <si>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</si>
  <si>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</si>
  <si>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</si>
  <si>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</si>
  <si>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</si>
  <si>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</si>
  <si>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</si>
  <si>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</si>
  <si>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</si>
  <si>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</si>
  <si>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</si>
  <si>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</si>
  <si>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</si>
  <si>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</si>
  <si>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</si>
  <si>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</si>
  <si>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</si>
  <si>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</si>
  <si>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</si>
  <si>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</si>
  <si>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</si>
  <si>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</si>
  <si>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</si>
  <si>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</si>
  <si>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</si>
  <si>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</si>
  <si>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</si>
  <si>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</si>
  <si>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</si>
  <si>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</si>
  <si>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</si>
  <si>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</si>
  <si>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</si>
  <si>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</si>
  <si>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</si>
  <si>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</si>
  <si>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</si>
  <si>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</si>
  <si>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</si>
  <si>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</si>
  <si>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</si>
  <si>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</si>
  <si>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</si>
  <si>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</si>
  <si>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</si>
  <si>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</si>
  <si>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</si>
  <si>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</si>
  <si>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</si>
  <si>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</si>
  <si>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</si>
  <si>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</si>
  <si>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</si>
  <si>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</si>
  <si>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</si>
  <si>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</si>
  <si>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</si>
  <si>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</si>
  <si>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</si>
  <si>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</si>
  <si>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</si>
  <si>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</si>
  <si>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</si>
  <si>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</si>
  <si>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</si>
  <si>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</si>
  <si>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</si>
  <si>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</si>
  <si>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</si>
  <si>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</si>
  <si>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</si>
  <si>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</si>
  <si>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</si>
  <si>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</si>
  <si>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</si>
  <si>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</si>
  <si>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</si>
  <si>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</si>
  <si>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</si>
  <si>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</si>
  <si>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</si>
  <si>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</si>
  <si>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</si>
  <si>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</si>
  <si>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</si>
  <si>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</si>
  <si>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</si>
  <si>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</si>
  <si>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</si>
  <si>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</si>
  <si>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</si>
  <si>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</si>
  <si>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</si>
  <si>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</si>
  <si>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</si>
  <si>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</si>
  <si>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</si>
  <si>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</si>
  <si>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</si>
  <si>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</si>
  <si>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</si>
  <si>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</si>
  <si>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</si>
  <si>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</si>
  <si>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</si>
  <si>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</si>
  <si>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</si>
  <si>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</si>
  <si>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</si>
  <si>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</si>
  <si>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</si>
  <si>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</si>
  <si>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</si>
  <si>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</si>
  <si>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</si>
  <si>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</si>
  <si>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</si>
  <si>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</si>
  <si>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</si>
  <si>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</si>
  <si>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</si>
  <si>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</si>
  <si>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</si>
  <si>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</si>
  <si>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</si>
  <si>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</si>
  <si>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</si>
  <si>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</si>
  <si>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</si>
  <si>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</si>
  <si>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</si>
  <si>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</si>
  <si>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</si>
  <si>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</si>
  <si>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</si>
  <si>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</si>
  <si>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</si>
  <si>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</si>
  <si>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</si>
  <si>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</si>
  <si>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</si>
  <si>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</si>
  <si>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</si>
  <si>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</si>
  <si>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</si>
  <si>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</si>
  <si>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</si>
  <si>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</si>
  <si>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</si>
  <si>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</si>
  <si>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</si>
  <si>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</si>
  <si>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</si>
  <si>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</si>
  <si>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</si>
  <si>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</si>
  <si>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</si>
  <si>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</si>
  <si>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</si>
  <si>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</si>
  <si>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</si>
  <si>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</si>
  <si>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</si>
  <si>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</si>
  <si>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</si>
  <si>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</si>
  <si>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</si>
  <si>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</si>
  <si>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</si>
  <si>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</si>
  <si>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</si>
  <si>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</si>
  <si>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</si>
  <si>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</si>
  <si>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</si>
  <si>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</si>
  <si>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</si>
  <si>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</si>
  <si>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</si>
  <si>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</si>
  <si>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</si>
  <si>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</si>
  <si>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</si>
  <si>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</si>
  <si>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</si>
  <si>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</si>
  <si>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</si>
  <si>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</si>
  <si>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</si>
  <si>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</si>
  <si>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</si>
  <si>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</si>
  <si>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</si>
  <si>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</si>
  <si>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</si>
  <si>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</si>
  <si>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</si>
  <si>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</si>
  <si>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</si>
  <si>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</si>
  <si>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</si>
  <si>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</si>
  <si>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</si>
  <si>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</si>
  <si>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</si>
  <si>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</si>
  <si>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</si>
  <si>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</si>
  <si>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</si>
  <si>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</si>
  <si>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</si>
  <si>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</si>
  <si>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</si>
  <si>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</si>
  <si>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</si>
  <si>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</si>
  <si>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</si>
  <si>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</si>
  <si>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</si>
  <si>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</si>
  <si>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</si>
  <si>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</si>
  <si>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</si>
  <si>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</si>
  <si>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</si>
  <si>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</si>
  <si>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</si>
  <si>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</si>
  <si>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</si>
  <si>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</si>
  <si>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</si>
  <si>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</si>
  <si>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</si>
  <si>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</si>
  <si>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</si>
  <si>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</si>
  <si>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</si>
  <si>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</si>
  <si>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</si>
  <si>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</si>
  <si>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</si>
  <si>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</si>
  <si>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</si>
  <si>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</si>
  <si>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</si>
  <si>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</si>
  <si>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</si>
  <si>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</si>
  <si>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</si>
  <si>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</si>
  <si>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</si>
  <si>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</si>
  <si>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</si>
  <si>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</si>
  <si>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</si>
  <si>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</si>
  <si>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</si>
  <si>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</si>
  <si>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</si>
  <si>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</si>
  <si>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</si>
  <si>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</si>
  <si>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</si>
  <si>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</si>
  <si>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</si>
  <si>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</si>
  <si>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</si>
  <si>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</si>
  <si>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</si>
  <si>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</si>
  <si>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</si>
  <si>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</si>
  <si>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</si>
  <si>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</si>
  <si>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</si>
  <si>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</si>
  <si>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</si>
  <si>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</si>
  <si>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</si>
  <si>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</si>
  <si>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</si>
  <si>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</si>
  <si>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</si>
  <si>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</si>
  <si>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</si>
  <si>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</si>
  <si>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</si>
  <si>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</si>
  <si>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</si>
  <si>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</si>
  <si>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</si>
  <si>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</si>
  <si>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</si>
  <si>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</si>
  <si>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</si>
  <si>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</si>
  <si>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</si>
  <si>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</si>
  <si>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</si>
  <si>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</si>
  <si>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</si>
  <si>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</si>
  <si>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</si>
  <si>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</si>
  <si>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</si>
  <si>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</si>
  <si>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</si>
  <si>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</si>
  <si>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</si>
  <si>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</si>
  <si>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</si>
  <si>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</si>
  <si>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</si>
  <si>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</si>
  <si>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</si>
  <si>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</si>
  <si>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</si>
  <si>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</si>
  <si>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</si>
  <si>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</si>
  <si>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</si>
  <si>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</si>
  <si>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</si>
  <si>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</si>
  <si>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</si>
  <si>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</si>
  <si>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</si>
  <si>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</si>
  <si>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</si>
  <si>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</si>
  <si>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</si>
  <si>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</si>
  <si>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</si>
  <si>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</si>
  <si>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</si>
  <si>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</si>
  <si>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</si>
  <si>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</si>
  <si>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</si>
  <si>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</si>
  <si>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</si>
  <si>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</si>
  <si>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</si>
  <si>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</si>
  <si>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</si>
  <si>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</si>
  <si>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</si>
  <si>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</si>
  <si>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</si>
  <si>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</si>
  <si>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</si>
  <si>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</si>
  <si>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</si>
  <si>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</si>
  <si>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</si>
  <si>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</si>
  <si>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</si>
  <si>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</si>
  <si>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</si>
  <si>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</si>
  <si>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</si>
  <si>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</si>
  <si>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</si>
  <si>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</si>
  <si>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</si>
  <si>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</si>
  <si>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</si>
  <si>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</si>
  <si>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</si>
  <si>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</si>
  <si>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</si>
  <si>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</si>
  <si>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</si>
  <si>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</si>
  <si>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</si>
  <si>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</si>
  <si>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</si>
  <si>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</si>
  <si>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</si>
  <si>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</si>
  <si>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</si>
  <si>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</si>
  <si>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</si>
  <si>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</si>
  <si>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</si>
  <si>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</si>
  <si>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</si>
  <si>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</si>
  <si>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</si>
  <si>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</si>
  <si>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</si>
  <si>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</si>
  <si>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</si>
  <si>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</si>
  <si>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</si>
  <si>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</si>
  <si>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</si>
  <si>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</si>
  <si>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</si>
  <si>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</si>
  <si>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</si>
  <si>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</si>
  <si>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</si>
  <si>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</si>
  <si>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</si>
  <si>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</si>
  <si>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</si>
  <si>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</si>
  <si>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</si>
  <si>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</si>
  <si>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</si>
  <si>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</si>
  <si>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</si>
  <si>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</si>
  <si>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</si>
  <si>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</si>
  <si>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</si>
  <si>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</si>
  <si>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</si>
  <si>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</si>
  <si>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</si>
  <si>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</si>
  <si>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</si>
  <si>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</si>
  <si>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</si>
  <si>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</si>
  <si>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</si>
  <si>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</si>
  <si>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</si>
  <si>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</si>
  <si>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</si>
  <si>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</si>
  <si>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</si>
  <si>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</si>
  <si>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</si>
  <si>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</si>
  <si>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</si>
  <si>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</si>
  <si>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</si>
  <si>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</si>
  <si>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</si>
  <si>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</si>
  <si>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</si>
  <si>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</si>
  <si>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</si>
  <si>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</si>
  <si>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</si>
  <si>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</si>
  <si>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</si>
  <si>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</si>
  <si>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</si>
  <si>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</si>
  <si>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</si>
  <si>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</si>
  <si>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</si>
  <si>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</si>
  <si>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</si>
  <si>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</si>
  <si>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</si>
  <si>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</si>
  <si>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</si>
  <si>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</si>
  <si>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</si>
  <si>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</si>
  <si>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</si>
  <si>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</si>
  <si>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</si>
  <si>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</si>
  <si>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</si>
  <si>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</si>
  <si>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</si>
  <si>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</si>
  <si>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</si>
  <si>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</si>
  <si>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</si>
  <si>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</si>
  <si>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</si>
  <si>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</si>
  <si>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</si>
  <si>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</si>
  <si>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</si>
  <si>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</si>
  <si>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</si>
  <si>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</si>
  <si>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</si>
  <si>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</si>
  <si>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</si>
  <si>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</si>
  <si>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</si>
  <si>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</si>
  <si>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</si>
  <si>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</si>
  <si>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</si>
  <si>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</si>
  <si>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</si>
  <si>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</si>
  <si>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</si>
  <si>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</si>
  <si>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</si>
  <si>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</si>
  <si>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</si>
  <si>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</si>
  <si>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</si>
  <si>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</si>
  <si>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</si>
  <si>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</si>
  <si>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</si>
  <si>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</si>
  <si>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</si>
  <si>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</si>
  <si>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</si>
  <si>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</si>
  <si>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</si>
  <si>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</si>
  <si>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</si>
  <si>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</si>
  <si>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</si>
  <si>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</si>
  <si>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</si>
  <si>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</si>
  <si>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</si>
  <si>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</si>
  <si>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</si>
  <si>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</si>
  <si>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</si>
  <si>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</si>
  <si>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</si>
  <si>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</si>
  <si>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</si>
  <si>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</si>
  <si>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</si>
  <si>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</si>
  <si>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</si>
  <si>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</si>
  <si>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</si>
  <si>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</si>
  <si>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</si>
  <si>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</si>
  <si>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</si>
  <si>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</si>
  <si>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</si>
  <si>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</si>
  <si>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</si>
  <si>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</si>
  <si>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</si>
  <si>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</si>
  <si>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</si>
  <si>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</si>
  <si>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</si>
  <si>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</si>
  <si>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</si>
  <si>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</si>
  <si>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</si>
  <si>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</si>
  <si>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</si>
  <si>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</si>
  <si>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</si>
  <si>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</si>
  <si>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</si>
  <si>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</si>
  <si>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</si>
  <si>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</si>
  <si>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</si>
  <si>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</si>
  <si>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</si>
  <si>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</si>
  <si>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</si>
  <si>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</si>
  <si>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</si>
  <si>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</si>
  <si>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</si>
  <si>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</si>
  <si>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</si>
  <si>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</si>
  <si>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</si>
  <si>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</si>
  <si>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</si>
  <si>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</si>
  <si>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</si>
  <si>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</si>
  <si>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</si>
  <si>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</si>
  <si>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</si>
  <si>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</si>
  <si>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</si>
  <si>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</si>
  <si>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</si>
  <si>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</si>
  <si>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</si>
  <si>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</si>
  <si>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</si>
  <si>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</si>
  <si>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</si>
  <si>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</si>
  <si>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</si>
  <si>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</si>
  <si>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</si>
  <si>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</si>
  <si>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</si>
  <si>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</si>
  <si>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</si>
  <si>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</si>
  <si>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</si>
  <si>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</si>
  <si>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</si>
  <si>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</si>
  <si>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</si>
  <si>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</si>
  <si>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</si>
  <si>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</si>
  <si>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</si>
  <si>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</si>
  <si>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</si>
  <si>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</si>
  <si>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</si>
  <si>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</si>
  <si>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</si>
  <si>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</si>
  <si>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</si>
  <si>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</si>
  <si>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</si>
  <si>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</si>
  <si>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</si>
  <si>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</si>
  <si>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</si>
  <si>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</si>
  <si>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</si>
  <si>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</si>
  <si>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</si>
  <si>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</si>
  <si>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</si>
  <si>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</si>
  <si>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</si>
  <si>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</si>
  <si>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</si>
  <si>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</si>
  <si>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</si>
  <si>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</si>
  <si>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</si>
  <si>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</si>
  <si>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</si>
  <si>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</si>
  <si>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</si>
  <si>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</si>
  <si>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</si>
  <si>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</si>
  <si>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</si>
  <si>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</si>
  <si>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</si>
  <si>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</si>
  <si>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</si>
  <si>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</si>
  <si>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</si>
  <si>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</si>
  <si>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</si>
  <si>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</si>
  <si>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</si>
  <si>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</si>
  <si>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</si>
  <si>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</si>
  <si>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</si>
  <si>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</si>
  <si>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</si>
  <si>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</si>
  <si>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</si>
  <si>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</si>
  <si>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</si>
  <si>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</si>
  <si>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</si>
  <si>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</si>
  <si>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</si>
  <si>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</si>
  <si>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</si>
  <si>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</si>
  <si>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</si>
  <si>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</si>
  <si>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</si>
  <si>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</si>
  <si>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</si>
  <si>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</si>
  <si>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</si>
  <si>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</si>
  <si>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</si>
  <si>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</si>
  <si>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</si>
  <si>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</si>
  <si>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</si>
  <si>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</si>
  <si>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</si>
  <si>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</si>
  <si>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</si>
  <si>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</si>
  <si>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</si>
  <si>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</si>
  <si>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</si>
  <si>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</si>
  <si>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</si>
  <si>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</si>
  <si>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</si>
  <si>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</si>
  <si>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</si>
  <si>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</si>
  <si>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</si>
  <si>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</si>
  <si>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</si>
  <si>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</si>
  <si>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</si>
  <si>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</si>
  <si>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</si>
  <si>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</si>
  <si>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</si>
  <si>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</si>
  <si>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</si>
  <si>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</si>
  <si>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</si>
  <si>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</si>
  <si>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</si>
  <si>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</si>
  <si>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</si>
  <si>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</si>
  <si>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</si>
  <si>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</si>
  <si>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</si>
  <si>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</si>
  <si>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</si>
  <si>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</si>
  <si>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</si>
  <si>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</si>
  <si>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</si>
  <si>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</si>
  <si>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</si>
  <si>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</si>
  <si>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</si>
  <si>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</si>
  <si>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</si>
  <si>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</si>
  <si>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</si>
  <si>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</si>
  <si>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</si>
  <si>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</si>
  <si>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</si>
  <si>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</si>
  <si>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</si>
  <si>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</si>
  <si>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</si>
  <si>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</si>
  <si>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</si>
  <si>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</si>
  <si>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</si>
  <si>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</si>
  <si>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</si>
  <si>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</si>
  <si>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</si>
  <si>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</si>
  <si>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</si>
  <si>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</si>
  <si>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</si>
  <si>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</si>
  <si>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</si>
  <si>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</si>
  <si>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</si>
  <si>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</si>
  <si>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</si>
  <si>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</si>
  <si>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</si>
  <si>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</si>
  <si>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</si>
  <si>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</si>
  <si>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</si>
  <si>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</si>
  <si>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</si>
  <si>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</si>
  <si>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</si>
  <si>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</si>
  <si>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</si>
  <si>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</si>
  <si>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</si>
  <si>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</si>
  <si>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</si>
  <si>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</si>
  <si>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</si>
  <si>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</si>
  <si>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</si>
  <si>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</si>
  <si>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</si>
  <si>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</si>
  <si>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</si>
  <si>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</si>
  <si>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</si>
  <si>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</si>
  <si>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</si>
  <si>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</si>
  <si>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</si>
  <si>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</si>
  <si>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</si>
  <si>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</si>
  <si>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</si>
  <si>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</si>
  <si>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</si>
  <si>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</si>
  <si>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</si>
  <si>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</si>
  <si>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</si>
  <si>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</si>
  <si>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</si>
  <si>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</si>
  <si>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</si>
  <si>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</si>
  <si>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</si>
  <si>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</si>
  <si>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</si>
  <si>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</si>
  <si>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</si>
  <si>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</si>
  <si>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</si>
  <si>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</si>
  <si>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</si>
  <si>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</si>
  <si>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</si>
  <si>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</si>
  <si>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</si>
  <si>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</si>
  <si>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</si>
  <si>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</si>
  <si>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</si>
  <si>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</si>
  <si>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</si>
  <si>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</si>
  <si>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</si>
  <si>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</si>
  <si>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</si>
  <si>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</si>
  <si>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</si>
  <si>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</si>
  <si>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</si>
  <si>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</si>
  <si>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</si>
  <si>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</si>
  <si>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</si>
  <si>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</si>
  <si>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</si>
  <si>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</si>
  <si>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</si>
  <si>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</si>
  <si>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</si>
  <si>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</si>
  <si>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</si>
  <si>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</si>
  <si>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</si>
  <si>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</si>
  <si>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</si>
  <si>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</si>
  <si>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</si>
  <si>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</si>
  <si>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</si>
  <si>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</si>
  <si>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</si>
  <si>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</si>
  <si>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</si>
  <si>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</si>
  <si>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</si>
  <si>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</si>
  <si>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</si>
  <si>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</si>
  <si>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</si>
  <si>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</si>
  <si>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</si>
  <si>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</si>
  <si>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</si>
  <si>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</si>
  <si>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</si>
  <si>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</si>
  <si>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</si>
  <si>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</si>
  <si>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</si>
  <si>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</si>
  <si>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</si>
  <si>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</si>
  <si>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</si>
  <si>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</si>
  <si>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</si>
  <si>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</si>
  <si>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</si>
  <si>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</si>
  <si>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</si>
  <si>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</si>
  <si>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</si>
  <si>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</si>
  <si>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</si>
  <si>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</si>
  <si>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</si>
  <si>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</si>
  <si>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</si>
  <si>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</si>
  <si>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</si>
  <si>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</si>
  <si>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</si>
  <si>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</si>
  <si>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</si>
  <si>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</si>
  <si>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</si>
  <si>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</si>
  <si>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</si>
  <si>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</si>
  <si>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</si>
  <si>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</si>
  <si>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</si>
  <si>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</si>
  <si>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</si>
  <si>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</si>
  <si>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</si>
  <si>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</si>
  <si>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</si>
  <si>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</si>
  <si>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</si>
  <si>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</si>
  <si>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</si>
  <si>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</si>
  <si>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</si>
  <si>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</si>
  <si>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</si>
  <si>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</si>
  <si>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</si>
  <si>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</si>
  <si>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</si>
  <si>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</si>
  <si>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</si>
  <si>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</si>
  <si>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</si>
  <si>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</si>
  <si>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</si>
  <si>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</si>
  <si>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</si>
  <si>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</si>
  <si>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</si>
  <si>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</si>
  <si>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</si>
  <si>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</si>
  <si>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</si>
  <si>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</si>
  <si>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</si>
  <si>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</si>
  <si>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</si>
  <si>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</si>
  <si>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</si>
  <si>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</si>
  <si>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</si>
  <si>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</si>
  <si>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</si>
  <si>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</si>
  <si>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</si>
  <si>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</si>
  <si>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</si>
  <si>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</si>
  <si>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</si>
  <si>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</si>
  <si>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</si>
  <si>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</si>
  <si>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</si>
  <si>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</si>
  <si>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</si>
  <si>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</si>
  <si>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</si>
  <si>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</si>
  <si>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</si>
  <si>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</si>
  <si>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</si>
  <si>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</si>
  <si>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</si>
  <si>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</si>
  <si>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</si>
  <si>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</si>
  <si>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</si>
  <si>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</si>
  <si>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</si>
  <si>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</si>
  <si>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</si>
  <si>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</si>
  <si>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</si>
  <si>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</si>
  <si>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</si>
  <si>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</si>
  <si>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</si>
  <si>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</si>
  <si>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</si>
  <si>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</si>
  <si>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</si>
  <si>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</si>
  <si>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</si>
  <si>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</si>
  <si>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</si>
  <si>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</si>
  <si>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</si>
  <si>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</si>
  <si>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</si>
  <si>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</si>
  <si>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</si>
  <si>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</si>
  <si>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</si>
  <si>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</si>
  <si>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</si>
  <si>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</si>
  <si>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</si>
  <si>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</si>
  <si>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</si>
  <si>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</si>
  <si>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</si>
  <si>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</si>
  <si>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</si>
  <si>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</si>
  <si>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</si>
  <si>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</si>
  <si>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</si>
  <si>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</si>
  <si>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</si>
  <si>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</si>
  <si>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</si>
  <si>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</si>
  <si>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</si>
  <si>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</si>
  <si>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</si>
  <si>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</si>
  <si>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</si>
  <si>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</si>
  <si>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</si>
  <si>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</si>
  <si>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</si>
  <si>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</si>
  <si>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</si>
  <si>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</si>
  <si>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</si>
  <si>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</si>
  <si>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</si>
  <si>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</si>
  <si>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</si>
  <si>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</si>
  <si>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</si>
  <si>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</si>
  <si>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</si>
  <si>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</si>
  <si>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</si>
  <si>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</si>
  <si>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</si>
  <si>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</si>
  <si>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</si>
  <si>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</si>
  <si>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</si>
  <si>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</si>
  <si>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</si>
  <si>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</si>
  <si>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</si>
  <si>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</si>
  <si>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</si>
  <si>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</si>
  <si>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</si>
  <si>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</si>
  <si>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</si>
  <si>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</si>
  <si>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</si>
  <si>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</si>
  <si>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</si>
  <si>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</si>
  <si>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</si>
  <si>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</si>
  <si>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</si>
  <si>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</si>
  <si>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</si>
  <si>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</si>
  <si>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</si>
  <si>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</si>
  <si>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</si>
  <si>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</si>
  <si>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</si>
  <si>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</si>
  <si>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</si>
  <si>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</si>
  <si>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</si>
  <si>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</si>
  <si>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</si>
  <si>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</si>
  <si>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</si>
  <si>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</si>
  <si>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</si>
  <si>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</si>
  <si>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</si>
  <si>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</si>
  <si>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</si>
  <si>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</si>
  <si>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</si>
  <si>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</si>
  <si>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</si>
  <si>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</si>
  <si>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</si>
  <si>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</si>
  <si>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</si>
  <si>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</si>
  <si>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</si>
  <si>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</si>
  <si>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</si>
  <si>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</si>
  <si>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</si>
  <si>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</si>
  <si>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</si>
  <si>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</si>
  <si>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</si>
  <si>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</si>
  <si>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</si>
  <si>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</si>
  <si>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</si>
  <si>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</si>
  <si>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</si>
  <si>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</si>
  <si>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</si>
  <si>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</si>
  <si>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</si>
  <si>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</si>
  <si>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</si>
  <si>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</si>
  <si>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</si>
  <si>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</si>
  <si>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</si>
  <si>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</si>
  <si>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</si>
  <si>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</si>
  <si>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</si>
  <si>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</si>
  <si>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</si>
  <si>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</si>
  <si>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</si>
  <si>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</si>
  <si>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</si>
  <si>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</si>
  <si>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</si>
  <si>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</si>
  <si>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</si>
  <si>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</si>
  <si>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</si>
  <si>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</si>
  <si>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</si>
  <si>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</si>
  <si>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</si>
  <si>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</si>
  <si>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</si>
  <si>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</si>
  <si>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</si>
  <si>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</si>
  <si>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</si>
  <si>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</si>
  <si>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</si>
  <si>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</si>
  <si>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</si>
  <si>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</si>
  <si>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</si>
  <si>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</si>
  <si>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</si>
  <si>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</si>
  <si>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</si>
  <si>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</si>
  <si>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</si>
  <si>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</si>
  <si>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</si>
  <si>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</si>
  <si>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</si>
  <si>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</si>
  <si>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</si>
  <si>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</si>
  <si>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</si>
  <si>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</si>
  <si>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</si>
  <si>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</si>
  <si>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</si>
  <si>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</si>
  <si>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</si>
  <si>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</si>
  <si>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</si>
  <si>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</si>
  <si>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</si>
  <si>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</si>
  <si>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</si>
  <si>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</si>
  <si>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</si>
  <si>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</si>
  <si>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</si>
  <si>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</si>
  <si>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</si>
  <si>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</si>
  <si>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</si>
  <si>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</si>
  <si>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</si>
  <si>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</si>
  <si>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</si>
  <si>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</si>
  <si>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</si>
  <si>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</si>
  <si>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</si>
  <si>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</si>
  <si>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</si>
  <si>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</si>
  <si>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</si>
  <si>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</si>
  <si>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</si>
  <si>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</si>
  <si>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</si>
  <si>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</si>
  <si>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</si>
  <si>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</si>
  <si>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</si>
  <si>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</si>
  <si>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</si>
  <si>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</si>
  <si>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</si>
  <si>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</si>
  <si>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</si>
  <si>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</si>
  <si>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</si>
  <si>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</si>
  <si>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</si>
  <si>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</si>
  <si>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</si>
  <si>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</si>
  <si>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</si>
  <si>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</si>
  <si>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</si>
  <si>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</si>
  <si>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</si>
  <si>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</si>
  <si>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</si>
  <si>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</si>
  <si>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</si>
  <si>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</si>
  <si>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</si>
  <si>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</si>
  <si>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</si>
  <si>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</si>
  <si>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</si>
  <si>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</si>
  <si>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</si>
  <si>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</si>
  <si>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</si>
  <si>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</si>
  <si>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</si>
  <si>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</si>
  <si>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</si>
  <si>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</si>
  <si>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</si>
  <si>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</si>
  <si>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</si>
  <si>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</si>
  <si>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</si>
  <si>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</si>
  <si>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</si>
  <si>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</si>
  <si>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</si>
  <si>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</si>
  <si>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</si>
  <si>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</si>
  <si>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</si>
  <si>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</si>
  <si>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</si>
  <si>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</si>
  <si>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</si>
  <si>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</si>
  <si>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</si>
  <si>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</si>
  <si>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</si>
  <si>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</si>
  <si>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</si>
  <si>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</si>
  <si>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</si>
  <si>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</si>
  <si>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</si>
  <si>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</si>
  <si>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</si>
  <si>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</si>
  <si>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</si>
  <si>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</si>
  <si>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</si>
  <si>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</si>
  <si>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</si>
  <si>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</si>
  <si>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</si>
  <si>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</si>
  <si>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</si>
  <si>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</si>
  <si>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</si>
  <si>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</si>
  <si>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</si>
  <si>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</si>
  <si>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</si>
  <si>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</si>
  <si>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</si>
  <si>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</si>
  <si>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</si>
  <si>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</si>
  <si>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</si>
  <si>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</si>
  <si>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</si>
  <si>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</si>
  <si>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</si>
  <si>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</si>
  <si>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</si>
  <si>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</si>
  <si>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</si>
  <si>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</si>
  <si>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</si>
  <si>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</si>
  <si>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</si>
  <si>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</si>
  <si>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</si>
  <si>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</si>
  <si>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</si>
  <si>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</si>
  <si>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</si>
  <si>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</si>
  <si>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</si>
  <si>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</si>
  <si>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</si>
  <si>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</si>
  <si>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</si>
  <si>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</si>
  <si>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</si>
  <si>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</si>
  <si>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</si>
  <si>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</si>
  <si>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</si>
  <si>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</si>
  <si>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</si>
  <si>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</si>
  <si>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</si>
  <si>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</si>
  <si>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</si>
  <si>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</si>
  <si>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</si>
  <si>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</si>
  <si>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</si>
  <si>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</si>
  <si>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</si>
  <si>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</si>
  <si>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</si>
  <si>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</si>
  <si>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</si>
  <si>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</si>
  <si>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</si>
  <si>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</si>
  <si>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</si>
  <si>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</si>
  <si>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</si>
  <si>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</si>
  <si>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</si>
  <si>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</si>
  <si>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</si>
  <si>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</si>
  <si>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</si>
  <si>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</si>
  <si>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</si>
  <si>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</si>
  <si>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</si>
  <si>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</si>
  <si>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</si>
  <si>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</si>
  <si>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</si>
  <si>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</si>
  <si>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</si>
  <si>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</si>
  <si>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</si>
  <si>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</si>
  <si>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</si>
  <si>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</si>
  <si>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</si>
  <si>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</si>
  <si>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</si>
  <si>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</si>
  <si>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</si>
  <si>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</si>
  <si>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</si>
  <si>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</si>
  <si>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</si>
  <si>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</si>
  <si>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</si>
  <si>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</si>
  <si>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</si>
  <si>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</si>
  <si>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</si>
  <si>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</si>
  <si>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</si>
  <si>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</si>
  <si>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</si>
  <si>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</si>
  <si>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</si>
  <si>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</si>
  <si>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</si>
  <si>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</si>
  <si>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</si>
  <si>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</si>
  <si>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</si>
  <si>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</si>
  <si>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</si>
  <si>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</si>
  <si>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</si>
  <si>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</si>
  <si>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</si>
  <si>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</si>
  <si>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</si>
  <si>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</si>
  <si>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</si>
  <si>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</si>
  <si>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</si>
  <si>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</si>
  <si>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</si>
  <si>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</si>
  <si>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</si>
  <si>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</si>
  <si>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</si>
  <si>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</si>
  <si>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</si>
  <si>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</si>
  <si>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</si>
  <si>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</si>
  <si>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</si>
  <si>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</si>
  <si>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</si>
  <si>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</si>
  <si>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</si>
  <si>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</si>
  <si>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</si>
  <si>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</si>
  <si>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</si>
  <si>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</si>
  <si>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</si>
  <si>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</si>
  <si>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</si>
  <si>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</si>
  <si>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</si>
  <si>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</si>
  <si>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</si>
  <si>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</si>
  <si>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</si>
  <si>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</si>
  <si>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</si>
  <si>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</si>
  <si>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</si>
  <si>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</si>
  <si>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</si>
  <si>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</si>
  <si>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</si>
  <si>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</si>
  <si>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</si>
  <si>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</si>
  <si>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</si>
  <si>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</si>
  <si>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</si>
  <si>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</si>
  <si>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</si>
  <si>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</si>
  <si>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</si>
  <si>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</si>
  <si>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</si>
  <si>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</si>
  <si>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</si>
  <si>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</si>
  <si>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</si>
  <si>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</si>
  <si>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</si>
  <si>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</si>
  <si>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</si>
  <si>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</si>
  <si>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</si>
  <si>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</si>
  <si>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</si>
  <si>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</si>
  <si>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</si>
  <si>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</si>
  <si>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</si>
  <si>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</si>
  <si>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</si>
  <si>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</si>
  <si>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</si>
  <si>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</si>
  <si>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</si>
  <si>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</si>
  <si>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</si>
  <si>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</si>
  <si>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</si>
  <si>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</si>
  <si>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</si>
  <si>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</si>
  <si>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</si>
  <si>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</si>
  <si>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</si>
  <si>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</si>
  <si>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</si>
  <si>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</si>
  <si>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</si>
  <si>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</si>
  <si>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</si>
  <si>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</si>
  <si>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</si>
  <si>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</si>
  <si>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</si>
  <si>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</si>
  <si>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</si>
  <si>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</si>
  <si>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</si>
  <si>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</si>
  <si>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</si>
  <si>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</si>
  <si>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</si>
  <si>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</si>
  <si>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</si>
  <si>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</si>
  <si>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</si>
  <si>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</si>
  <si>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</si>
  <si>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</si>
  <si>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</si>
  <si>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</si>
  <si>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</si>
  <si>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</si>
  <si>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</si>
  <si>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</si>
  <si>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</si>
  <si>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</si>
  <si>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</si>
  <si>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</si>
  <si>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</si>
  <si>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</si>
  <si>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</si>
  <si>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</si>
  <si>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</si>
  <si>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</si>
  <si>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</si>
  <si>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</si>
  <si>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</si>
  <si>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</si>
  <si>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</si>
  <si>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</si>
  <si>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</si>
  <si>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</si>
  <si>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</si>
  <si>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</si>
  <si>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</si>
  <si>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</si>
  <si>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</si>
  <si>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</si>
  <si>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</si>
  <si>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</si>
  <si>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</si>
  <si>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</si>
  <si>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</si>
  <si>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</si>
  <si>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</si>
  <si>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</si>
  <si>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</si>
  <si>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</si>
  <si>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</si>
  <si>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</si>
  <si>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</si>
  <si>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</si>
  <si>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</si>
  <si>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</si>
  <si>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</si>
  <si>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</si>
  <si>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</si>
  <si>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</si>
  <si>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</si>
  <si>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</si>
  <si>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</si>
  <si>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</si>
  <si>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</si>
  <si>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</si>
  <si>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</si>
  <si>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</si>
  <si>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</si>
  <si>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</si>
  <si>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</si>
  <si>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</si>
  <si>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</si>
  <si>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</si>
  <si>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</si>
  <si>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</si>
  <si>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</si>
  <si>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</si>
  <si>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</si>
  <si>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</si>
  <si>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</si>
  <si>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</si>
  <si>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</si>
  <si>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</si>
  <si>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</si>
  <si>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</si>
  <si>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</si>
  <si>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</si>
  <si>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</si>
  <si>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</si>
  <si>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</si>
  <si>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</si>
  <si>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</si>
  <si>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</si>
  <si>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</si>
  <si>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</si>
  <si>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</si>
  <si>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</si>
  <si>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</si>
  <si>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</si>
  <si>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</si>
  <si>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</si>
  <si>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</si>
  <si>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</si>
  <si>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</si>
  <si>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</si>
  <si>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</si>
  <si>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</si>
  <si>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</si>
  <si>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</si>
  <si>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</si>
  <si>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</si>
  <si>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</si>
  <si>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</si>
  <si>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</si>
  <si>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</si>
  <si>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</si>
  <si>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</si>
  <si>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</si>
  <si>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</si>
  <si>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</si>
  <si>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</si>
  <si>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</si>
  <si>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</si>
  <si>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</si>
  <si>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</si>
  <si>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</si>
  <si>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</si>
  <si>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</si>
  <si>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</si>
  <si>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</si>
  <si>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</si>
  <si>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</si>
  <si>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</si>
  <si>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</si>
  <si>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</si>
  <si>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</si>
  <si>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</si>
  <si>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</si>
  <si>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</si>
  <si>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</si>
  <si>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</si>
  <si>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</si>
  <si>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</si>
  <si>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</si>
  <si>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</si>
  <si>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</si>
  <si>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</si>
  <si>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</si>
  <si>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</si>
  <si>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</si>
  <si>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</si>
  <si>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</si>
  <si>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</si>
  <si>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</si>
  <si>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</si>
  <si>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</si>
  <si>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</si>
  <si>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</si>
  <si>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</si>
  <si>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</si>
  <si>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</si>
  <si>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</si>
  <si>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</si>
  <si>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</si>
  <si>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</si>
  <si>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</si>
  <si>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</si>
  <si>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</si>
  <si>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</si>
  <si>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</si>
  <si>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</si>
  <si>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</si>
  <si>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</si>
  <si>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</si>
  <si>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</si>
  <si>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</si>
  <si>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</si>
  <si>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</si>
  <si>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</si>
  <si>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</si>
  <si>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</si>
  <si>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</si>
  <si>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</si>
  <si>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</si>
  <si>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</si>
  <si>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</si>
  <si>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</si>
  <si>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</si>
  <si>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</si>
  <si>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</si>
  <si>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</si>
  <si>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</si>
  <si>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</si>
  <si>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</si>
  <si>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</si>
  <si>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</si>
  <si>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</si>
  <si>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</si>
  <si>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</si>
  <si>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</si>
  <si>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</si>
  <si>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</si>
  <si>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</si>
  <si>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</si>
  <si>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</si>
  <si>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</si>
  <si>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</si>
  <si>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</si>
  <si>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</si>
  <si>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</si>
  <si>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</si>
  <si>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</si>
  <si>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</si>
  <si>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</si>
  <si>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</si>
  <si>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</si>
  <si>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</si>
  <si>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</si>
  <si>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</si>
  <si>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</si>
  <si>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</si>
  <si>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</si>
  <si>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</si>
  <si>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</si>
  <si>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</si>
  <si>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</si>
  <si>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</si>
  <si>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</si>
  <si>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</si>
  <si>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</si>
  <si>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</si>
  <si>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</si>
  <si>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</si>
  <si>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</si>
  <si>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</si>
  <si>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</si>
  <si>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</si>
  <si>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</si>
  <si>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</si>
  <si>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</si>
  <si>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</si>
  <si>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</si>
  <si>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</si>
  <si>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</si>
  <si>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</si>
  <si>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</si>
  <si>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</si>
  <si>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</si>
  <si>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</si>
  <si>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</si>
  <si>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</si>
  <si>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</si>
  <si>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</si>
  <si>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</si>
  <si>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</si>
  <si>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</si>
  <si>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</si>
  <si>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</si>
  <si>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</si>
  <si>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</si>
  <si>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</si>
  <si>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</si>
  <si>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</si>
  <si>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</si>
  <si>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</si>
  <si>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</si>
  <si>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</si>
  <si>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</si>
  <si>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</si>
  <si>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</si>
  <si>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</si>
  <si>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</si>
  <si>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</si>
  <si>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</si>
  <si>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</si>
  <si>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</si>
  <si>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</si>
  <si>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</si>
  <si>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</si>
  <si>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</si>
  <si>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</si>
  <si>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</si>
  <si>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</si>
  <si>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</si>
  <si>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</si>
  <si>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</si>
  <si>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</si>
  <si>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</si>
  <si>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</si>
  <si>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</si>
  <si>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</si>
  <si>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</si>
  <si>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</si>
  <si>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</si>
  <si>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</si>
  <si>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</si>
  <si>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</si>
  <si>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</si>
  <si>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</si>
  <si>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</si>
  <si>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</si>
  <si>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</si>
  <si>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</si>
  <si>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</si>
  <si>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</si>
  <si>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</si>
  <si>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</si>
  <si>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</si>
  <si>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</si>
  <si>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</si>
  <si>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</si>
  <si>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</si>
  <si>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</si>
  <si>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</si>
  <si>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</si>
  <si>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</si>
  <si>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</si>
  <si>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</si>
  <si>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</si>
  <si>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</si>
  <si>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</si>
  <si>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</si>
  <si>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</si>
  <si>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</si>
  <si>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</si>
  <si>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</si>
  <si>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</si>
  <si>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</si>
  <si>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</si>
  <si>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</si>
  <si>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</si>
  <si>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</si>
  <si>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</si>
  <si>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</si>
  <si>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</si>
  <si>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</si>
  <si>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</si>
  <si>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</si>
  <si>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</si>
  <si>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</si>
  <si>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</si>
  <si>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</si>
  <si>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</si>
  <si>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</si>
  <si>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</si>
  <si>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</si>
  <si>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</si>
  <si>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</si>
  <si>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</si>
  <si>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</si>
  <si>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</si>
  <si>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</si>
  <si>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</si>
  <si>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</si>
  <si>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</si>
  <si>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</si>
  <si>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</si>
  <si>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</si>
  <si>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</si>
  <si>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</si>
  <si>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</si>
  <si>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</si>
  <si>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</si>
  <si>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</si>
  <si>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</si>
  <si>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</si>
  <si>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</si>
  <si>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</si>
  <si>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</si>
  <si>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</si>
  <si>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</si>
  <si>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</si>
  <si>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</si>
  <si>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</si>
  <si>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</si>
  <si>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</si>
  <si>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</si>
  <si>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</si>
  <si>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</si>
  <si>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</si>
  <si>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</si>
  <si>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</si>
  <si>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</si>
  <si>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</si>
  <si>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</si>
  <si>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</si>
  <si>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</si>
  <si>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</si>
  <si>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</si>
  <si>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</si>
  <si>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</si>
  <si>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</si>
  <si>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</si>
  <si>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</si>
  <si>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</si>
  <si>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</si>
  <si>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</si>
  <si>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</si>
  <si>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</si>
  <si>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</si>
  <si>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</si>
  <si>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</si>
  <si>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</si>
  <si>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</si>
  <si>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</si>
  <si>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</si>
  <si>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</si>
  <si>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</si>
  <si>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</si>
  <si>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</si>
  <si>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</si>
  <si>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</si>
  <si>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</si>
  <si>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</si>
  <si>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</si>
  <si>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</si>
  <si>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</si>
  <si>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</si>
  <si>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</si>
  <si>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</si>
  <si>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</si>
  <si>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</si>
  <si>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</si>
  <si>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</si>
  <si>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</si>
  <si>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</si>
  <si>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</si>
  <si>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</si>
  <si>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</si>
  <si>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</si>
  <si>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</si>
  <si>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</si>
  <si>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</si>
  <si>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</si>
  <si>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</si>
  <si>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</si>
  <si>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</si>
  <si>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</si>
  <si>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</si>
  <si>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</si>
  <si>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</si>
  <si>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</si>
  <si>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</si>
  <si>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</si>
  <si>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</si>
  <si>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</si>
  <si>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</si>
  <si>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</si>
  <si>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</si>
  <si>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</si>
  <si>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</si>
  <si>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</si>
  <si>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</si>
  <si>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</si>
  <si>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</si>
  <si>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</si>
  <si>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</si>
  <si>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</si>
  <si>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</si>
  <si>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</si>
  <si>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</si>
  <si>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</si>
  <si>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</si>
  <si>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</si>
  <si>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</si>
  <si>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</si>
  <si>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</si>
  <si>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</si>
  <si>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</si>
  <si>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</si>
  <si>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</si>
  <si>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</si>
  <si>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</si>
  <si>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</si>
  <si>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</si>
  <si>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</si>
  <si>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</si>
  <si>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</si>
  <si>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</si>
  <si>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</si>
  <si>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</si>
  <si>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</si>
  <si>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</si>
  <si>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</si>
  <si>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</si>
  <si>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</si>
  <si>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</si>
  <si>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</si>
  <si>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</si>
  <si>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</si>
  <si>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</si>
  <si>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</si>
  <si>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</si>
  <si>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</si>
  <si>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</si>
  <si>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</si>
  <si>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</si>
  <si>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</si>
  <si>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</si>
  <si>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</si>
  <si>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</si>
  <si>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</si>
  <si>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</si>
  <si>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</si>
  <si>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</si>
  <si>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</si>
  <si>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</si>
  <si>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</si>
  <si>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</si>
  <si>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</si>
  <si>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</si>
  <si>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</si>
  <si>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</si>
  <si>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</si>
  <si>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</si>
  <si>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</si>
  <si>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</si>
  <si>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</si>
  <si>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</si>
  <si>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</si>
  <si>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</si>
  <si>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</si>
  <si>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</si>
  <si>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</si>
  <si>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</si>
  <si>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</si>
  <si>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</si>
  <si>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</si>
  <si>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</si>
  <si>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</si>
  <si>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</si>
  <si>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</si>
  <si>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</si>
  <si>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</si>
  <si>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</si>
  <si>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</si>
  <si>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</si>
  <si>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</si>
  <si>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</si>
  <si>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</si>
  <si>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</si>
  <si>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</si>
  <si>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</si>
  <si>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</si>
  <si>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</si>
  <si>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</si>
  <si>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</si>
  <si>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</si>
  <si>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</si>
  <si>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</si>
  <si>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</si>
  <si>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</si>
  <si>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</si>
  <si>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</si>
  <si>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</si>
  <si>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</si>
  <si>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</si>
  <si>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</si>
  <si>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</si>
  <si>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</si>
  <si>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</si>
  <si>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</si>
  <si>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</si>
  <si>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</si>
  <si>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</si>
  <si>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</si>
  <si>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</si>
  <si>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</si>
  <si>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</si>
  <si>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</si>
  <si>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</si>
  <si>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</si>
  <si>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</si>
  <si>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</si>
  <si>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</si>
  <si>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</si>
  <si>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</si>
  <si>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</si>
  <si>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</si>
  <si>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</si>
  <si>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</si>
  <si>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</si>
  <si>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</si>
  <si>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</si>
  <si>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</si>
  <si>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</si>
  <si>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</si>
  <si>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</si>
  <si>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</si>
  <si>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</si>
  <si>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</si>
  <si>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</si>
  <si>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</si>
  <si>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</si>
  <si>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</si>
  <si>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</si>
  <si>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</si>
  <si>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</si>
  <si>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</si>
  <si>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</si>
  <si>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</si>
  <si>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</si>
  <si>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</si>
  <si>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</si>
  <si>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</si>
  <si>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</si>
  <si>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</si>
  <si>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</si>
  <si>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</si>
  <si>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</si>
  <si>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</si>
  <si>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</si>
  <si>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</si>
  <si>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</si>
  <si>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</si>
  <si>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</si>
  <si>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</si>
  <si>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</si>
  <si>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</si>
  <si>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</si>
  <si>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</si>
  <si>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</si>
  <si>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</si>
  <si>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</si>
  <si>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</si>
  <si>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</si>
  <si>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</si>
  <si>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</si>
  <si>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</si>
  <si>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</si>
  <si>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</si>
  <si>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</si>
  <si>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</si>
  <si>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</si>
  <si>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</si>
  <si>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</si>
  <si>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</si>
  <si>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</si>
  <si>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</si>
  <si>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</si>
  <si>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</si>
  <si>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</si>
  <si>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</si>
  <si>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</si>
  <si>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</si>
  <si>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</si>
  <si>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</si>
  <si>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</si>
  <si>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</si>
  <si>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</si>
  <si>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</si>
  <si>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</si>
  <si>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</si>
  <si>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</si>
  <si>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</si>
  <si>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</si>
  <si>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</si>
  <si>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</si>
  <si>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</si>
  <si>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</si>
  <si>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</si>
  <si>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</si>
  <si>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</si>
  <si>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</si>
  <si>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</si>
  <si>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</si>
  <si>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</si>
  <si>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</si>
  <si>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</si>
  <si>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</si>
  <si>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</si>
  <si>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</si>
  <si>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</si>
  <si>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</si>
  <si>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</si>
  <si>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</si>
  <si>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</si>
  <si>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</si>
  <si>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</si>
  <si>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</si>
  <si>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</si>
  <si>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</si>
  <si>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</si>
  <si>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</si>
  <si>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</si>
  <si>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</si>
  <si>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</si>
  <si>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</si>
  <si>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</si>
  <si>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</si>
  <si>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</si>
  <si>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</si>
  <si>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</si>
  <si>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</si>
  <si>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</si>
  <si>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</si>
  <si>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</si>
  <si>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</si>
  <si>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</si>
  <si>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</si>
  <si>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</si>
  <si>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</si>
  <si>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</si>
  <si>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</si>
  <si>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</si>
  <si>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</si>
  <si>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</si>
  <si>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</si>
  <si>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</si>
  <si>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</si>
  <si>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</si>
  <si>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</si>
  <si>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</si>
  <si>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</si>
  <si>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</si>
  <si>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</si>
  <si>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</si>
  <si>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</si>
  <si>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</si>
  <si>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</si>
  <si>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</si>
  <si>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</si>
  <si>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</si>
  <si>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</si>
  <si>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</si>
  <si>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</si>
  <si>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</si>
  <si>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</si>
  <si>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</si>
  <si>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</si>
  <si>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</si>
  <si>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</si>
  <si>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</si>
  <si>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</si>
  <si>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</si>
  <si>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</si>
  <si>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</si>
  <si>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</si>
  <si>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</si>
  <si>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</si>
  <si>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</si>
  <si>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</si>
  <si>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</si>
  <si>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</si>
  <si>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</si>
  <si>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</si>
  <si>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</si>
  <si>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</si>
  <si>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</si>
  <si>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</si>
  <si>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</si>
  <si>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</si>
  <si>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</si>
  <si>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</si>
  <si>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</si>
  <si>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</si>
  <si>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</si>
  <si>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</si>
  <si>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</si>
  <si>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</si>
  <si>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</si>
  <si>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</si>
  <si>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</si>
  <si>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</si>
  <si>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</si>
  <si>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</si>
  <si>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</si>
  <si>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</si>
  <si>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</si>
  <si>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</si>
  <si>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</si>
  <si>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</si>
  <si>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</si>
  <si>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</si>
  <si>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</si>
  <si>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</si>
  <si>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</si>
  <si>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</si>
  <si>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</si>
  <si>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</si>
  <si>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</si>
  <si>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</si>
  <si>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</si>
  <si>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</si>
  <si>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</si>
  <si>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</si>
  <si>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</si>
  <si>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</si>
  <si>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</si>
  <si>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</si>
  <si>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</si>
  <si>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</si>
  <si>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</si>
  <si>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</si>
  <si>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</si>
  <si>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</si>
  <si>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</si>
  <si>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</si>
  <si>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</si>
  <si>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</si>
  <si>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</si>
  <si>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</si>
  <si>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</si>
  <si>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</si>
  <si>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</si>
  <si>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</si>
  <si>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</si>
  <si>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</si>
  <si>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</si>
  <si>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</si>
  <si>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</si>
  <si>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</si>
  <si>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</si>
  <si>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</si>
  <si>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</si>
  <si>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</si>
  <si>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</si>
  <si>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</si>
  <si>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</si>
  <si>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</si>
  <si>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</si>
  <si>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</si>
  <si>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</si>
  <si>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</si>
  <si>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</si>
  <si>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</si>
  <si>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</si>
  <si>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</si>
  <si>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</si>
  <si>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</si>
  <si>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</si>
  <si>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</si>
  <si>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</si>
  <si>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</si>
  <si>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</si>
  <si>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</si>
  <si>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</si>
  <si>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</si>
  <si>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</si>
  <si>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</si>
  <si>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</si>
  <si>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</si>
  <si>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</si>
  <si>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</si>
  <si>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</si>
  <si>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</si>
  <si>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</si>
  <si>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</si>
  <si>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</si>
  <si>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</si>
  <si>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</si>
  <si>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</si>
  <si>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</si>
  <si>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</si>
  <si>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</si>
  <si>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</si>
  <si>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</si>
  <si>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</si>
  <si>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</si>
  <si>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</si>
  <si>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</si>
  <si>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</si>
  <si>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</si>
  <si>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</si>
  <si>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</si>
  <si>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</si>
  <si>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</si>
  <si>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</si>
  <si>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</si>
  <si>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</si>
  <si>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</si>
  <si>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</si>
  <si>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</si>
  <si>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</si>
  <si>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</si>
  <si>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</si>
  <si>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</si>
  <si>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</si>
  <si>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</si>
  <si>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</si>
  <si>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</si>
  <si>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</si>
  <si>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</si>
  <si>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W22LROWP2IHZNBB6K528</t>
  </si>
  <si>
    <t xml:space="preserve">5Y Quanto Phoenix </t>
  </si>
  <si>
    <t>SE0010948844</t>
  </si>
  <si>
    <t>Fortum OYJ</t>
  </si>
  <si>
    <t>Iberdrola S.A</t>
  </si>
  <si>
    <t>GOLDMAN/FRN DEBT 20230517</t>
  </si>
  <si>
    <t>DEMVRS </t>
  </si>
  <si>
    <t>GSI STR 2498</t>
  </si>
  <si>
    <t>GSI_STR_2498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</si>
</sst>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1"/>
      <color theme="1"/>
      <name val="Calibri"/>
      <family val="2"/>
    </font>
  </fonts>
  <fills count="5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60" fillId="53" borderId="1" xfId="0" applyFont="1" applyFill="1" applyBorder="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5"/>
  <sheetViews>
    <sheetView tabSelected="1" zoomScaleNormal="100" workbookViewId="0">
      <pane xSplit="4" ySplit="6" topLeftCell="K7" activePane="bottomRight" state="frozen"/>
      <selection pane="topRight" activeCell="E1" sqref="E1"/>
      <selection pane="bottomLeft" activeCell="A7" sqref="A7"/>
      <selection pane="bottomRight" activeCell="M14" sqref="M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29.664062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806</v>
      </c>
      <c r="D2" s="64" t="s">
        <v>1244</v>
      </c>
      <c r="E2" s="65">
        <v>10000</v>
      </c>
      <c r="F2" s="65" t="s">
        <v>34</v>
      </c>
      <c r="G2" s="64" t="s">
        <v>271</v>
      </c>
      <c r="H2" s="3">
        <v>43238</v>
      </c>
      <c r="I2" s="64" t="s">
        <v>2616</v>
      </c>
      <c r="J2" s="219" t="str">
        <f>IF(C2="-","",VLOOKUP(C2,BondIssuerTable,2,0))</f>
        <v>GSI</v>
      </c>
      <c r="K2" s="219" t="str">
        <f>IF(D2="-","",VLOOKUP(D2,BondIssuingAgentsTable,2,0))</f>
        <v>SIF</v>
      </c>
      <c r="L2" s="95" t="str">
        <f>IF(D2="-","",VLOOKUP(D2,BondIssuingAgentsTable,3,0))</f>
        <v>ST</v>
      </c>
      <c r="M2" s="64" t="s">
        <v>2471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414</v>
      </c>
      <c r="R5" s="300"/>
      <c r="S5" s="299" t="s">
        <v>415</v>
      </c>
      <c r="T5" s="300"/>
      <c r="U5" s="299" t="s">
        <v>416</v>
      </c>
      <c r="V5" s="300"/>
      <c r="W5" s="299" t="s">
        <v>417</v>
      </c>
      <c r="X5" s="300"/>
      <c r="Y5" s="299" t="s">
        <v>418</v>
      </c>
      <c r="Z5" s="300"/>
      <c r="AA5" s="299" t="s">
        <v>419</v>
      </c>
      <c r="AB5" s="300"/>
      <c r="AC5" s="299" t="s">
        <v>420</v>
      </c>
      <c r="AD5" s="300"/>
      <c r="AE5" s="299" t="s">
        <v>421</v>
      </c>
      <c r="AF5" s="300"/>
      <c r="AG5" s="299" t="s">
        <v>422</v>
      </c>
      <c r="AH5" s="300"/>
      <c r="AI5" s="299" t="s">
        <v>423</v>
      </c>
      <c r="AJ5" s="300"/>
      <c r="AK5" s="299" t="s">
        <v>424</v>
      </c>
      <c r="AL5" s="300"/>
      <c r="AM5" s="299" t="s">
        <v>425</v>
      </c>
      <c r="AN5" s="300"/>
      <c r="AO5" s="299" t="s">
        <v>426</v>
      </c>
      <c r="AP5" s="300"/>
      <c r="AQ5" s="299" t="s">
        <v>427</v>
      </c>
      <c r="AR5" s="300"/>
      <c r="AS5" s="299" t="s">
        <v>428</v>
      </c>
      <c r="AT5" s="300"/>
      <c r="AU5" s="299" t="s">
        <v>429</v>
      </c>
      <c r="AV5" s="300"/>
      <c r="AW5" s="299" t="s">
        <v>430</v>
      </c>
      <c r="AX5" s="300"/>
      <c r="AY5" s="299" t="s">
        <v>431</v>
      </c>
      <c r="AZ5" s="300"/>
      <c r="BA5" s="299" t="s">
        <v>432</v>
      </c>
      <c r="BB5" s="300"/>
      <c r="BC5" s="299" t="s">
        <v>433</v>
      </c>
      <c r="BD5" s="300"/>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4.4">
      <c r="A7" s="298" t="s">
        <v>2623</v>
      </c>
      <c r="B7" s="64" t="s">
        <v>2617</v>
      </c>
      <c r="C7" s="64"/>
      <c r="D7" s="298" t="s">
        <v>2618</v>
      </c>
      <c r="E7" s="298" t="s">
        <v>2621</v>
      </c>
      <c r="F7" s="239" t="s">
        <v>2622</v>
      </c>
      <c r="G7" s="69">
        <v>100</v>
      </c>
      <c r="H7" s="69" t="s">
        <v>1386</v>
      </c>
      <c r="I7" s="65">
        <v>30000000</v>
      </c>
      <c r="J7" s="3">
        <v>43238</v>
      </c>
      <c r="K7" s="3">
        <v>45063</v>
      </c>
      <c r="L7" s="3">
        <v>45049</v>
      </c>
      <c r="M7" s="244">
        <v>1230</v>
      </c>
      <c r="N7" s="244"/>
      <c r="O7" s="245" t="str">
        <f t="shared" ref="O7:O37" si="0">IF(M7="-","",VLOOKUP(M7,EUSIPA_Table,2,0))</f>
        <v>Barrier Reverse Convertibles</v>
      </c>
      <c r="P7" s="72" t="s">
        <v>2624</v>
      </c>
      <c r="Q7" s="284" t="s">
        <v>2619</v>
      </c>
      <c r="R7" s="71">
        <v>25</v>
      </c>
      <c r="S7" s="104" t="s">
        <v>2620</v>
      </c>
      <c r="T7" s="71">
        <v>25</v>
      </c>
      <c r="U7" s="104" t="s">
        <v>1445</v>
      </c>
      <c r="V7" s="71">
        <v>25</v>
      </c>
      <c r="W7" s="104" t="s">
        <v>48</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ref="O38:O69" si="1">IF(M38="-","",VLOOKUP(M38,EUSIPA_Table,2,0))</f>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ref="O70:O105" si="2">IF(M70="-","",VLOOKUP(M70,EUSIPA_Table,2,0))</f>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75"/>
      <c r="B105" s="75"/>
      <c r="C105" s="75"/>
      <c r="D105" s="75"/>
      <c r="E105" s="75"/>
      <c r="F105" s="75"/>
      <c r="G105" s="105"/>
      <c r="H105" s="105"/>
      <c r="I105" s="106"/>
      <c r="J105" s="107"/>
      <c r="K105" s="108"/>
      <c r="L105" s="108"/>
      <c r="M105" s="246"/>
      <c r="N105" s="246"/>
      <c r="O105" s="245" t="e">
        <f t="shared" si="2"/>
        <v>#N/A</v>
      </c>
      <c r="P105" s="109"/>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c r="AY105" s="110"/>
      <c r="AZ105" s="111"/>
      <c r="BA105" s="110"/>
      <c r="BB105" s="111"/>
      <c r="BC105" s="110"/>
      <c r="BD105"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L7">
      <formula1>TODAY()</formula1>
    </dataValidation>
    <dataValidation type="list" allowBlank="1" showInputMessage="1" showErrorMessage="1" sqref="D2">
      <formula1>BondIssuingAgent</formula1>
    </dataValidation>
    <dataValidation type="date" operator="greaterThan" allowBlank="1" showInputMessage="1" showErrorMessage="1" errorTitle="Issue Date" error="Please enter a valid date." sqref="J8:J105">
      <formula1>1</formula1>
    </dataValidation>
    <dataValidation type="date" operator="greaterThanOrEqual" allowBlank="1" showInputMessage="1" showErrorMessage="1" errorTitle="Reimbursement date" error="Please enter a valid date grater than the listing date." sqref="K8:K105">
      <formula1>$H$2</formula1>
    </dataValidation>
    <dataValidation type="whole" operator="greaterThan" allowBlank="1" showInputMessage="1" showErrorMessage="1" errorTitle="Trading Lot" error="Please enter a whole number." sqref="E2">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8:H105 G7:G105">
      <formula1>10</formula1>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8:L105">
      <formula1>$H$2</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 errorStyle="warning" operator="greaterThanOrEqual" allowBlank="1" showInputMessage="1" showErrorMessage="1" errorTitle="Error" error="Please enter a valid future trading date greather then the listing date" sqref="P7:P105"/>
    <dataValidation type="whole" operator="greaterThanOrEqual" allowBlank="1" showInputMessage="1" showErrorMessage="1" errorTitle="Amound Issued" error="Please enter a whole number." sqref="I7:I105">
      <formula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J7:AJ105 BB7:BB105 AZ7:AZ105 AX7:AX105 AV7:AV105 AT7:AT105 AR7:AR105 AP7:AP105 AN7:AN105 AL7:AL105 AH7:AH105 AF7:AF105 AD7:AD105 AB7:AB105 Z7:Z105 X7:X105 V7:V105 R7:R105 BD7:BD105 T7:T105">
      <formula1>4</formula1>
      <formula2>100</formula2>
    </dataValidation>
    <dataValidation type="list" operator="greaterThanOrEqual" showInputMessage="1" showErrorMessage="1" errorTitle="Last trading date" error="Please enter a valid future trading date greather then the listing date" sqref="M7:M105">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2546</v>
      </c>
      <c r="C1" s="310"/>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1" t="s">
        <v>837</v>
      </c>
      <c r="B4" s="311"/>
      <c r="C4" s="311"/>
      <c r="D4" s="311"/>
      <c r="E4" s="311"/>
      <c r="F4" s="311"/>
      <c r="G4" s="311"/>
      <c r="H4" s="311"/>
      <c r="I4" s="311"/>
      <c r="J4" s="311"/>
      <c r="K4" s="311"/>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2" t="s">
        <v>961</v>
      </c>
      <c r="T5" s="303"/>
      <c r="U5" s="303"/>
      <c r="V5" s="303"/>
      <c r="W5" s="30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1" t="s">
        <v>2521</v>
      </c>
      <c r="B5" s="301"/>
      <c r="C5" s="301"/>
      <c r="D5" s="266" t="s">
        <v>2522</v>
      </c>
      <c r="E5" s="93"/>
      <c r="F5" s="93"/>
      <c r="G5" s="93"/>
      <c r="H5" s="93"/>
      <c r="I5" s="93"/>
      <c r="J5" s="93"/>
      <c r="K5" s="213"/>
      <c r="L5" s="213"/>
      <c r="M5" s="213"/>
      <c r="N5" s="213"/>
      <c r="O5" s="213"/>
      <c r="P5" s="213"/>
      <c r="Q5" s="213"/>
      <c r="R5" s="213"/>
      <c r="S5" s="213"/>
      <c r="T5" s="213"/>
      <c r="V5" s="302" t="s">
        <v>961</v>
      </c>
      <c r="W5" s="303"/>
      <c r="X5" s="303"/>
      <c r="Y5" s="303"/>
      <c r="Z5" s="303"/>
      <c r="AA5" s="302" t="s">
        <v>1013</v>
      </c>
      <c r="AB5" s="303"/>
      <c r="AC5" s="303"/>
      <c r="AD5" s="303"/>
      <c r="AE5" s="303"/>
      <c r="AF5" s="302" t="s">
        <v>1014</v>
      </c>
      <c r="AG5" s="303"/>
      <c r="AH5" s="303"/>
      <c r="AI5" s="303"/>
      <c r="AJ5" s="303"/>
      <c r="AK5" s="302" t="s">
        <v>1015</v>
      </c>
      <c r="AL5" s="303"/>
      <c r="AM5" s="303"/>
      <c r="AN5" s="303"/>
      <c r="AO5" s="303"/>
      <c r="AP5" s="302" t="s">
        <v>1016</v>
      </c>
      <c r="AQ5" s="303"/>
      <c r="AR5" s="303"/>
      <c r="AS5" s="303"/>
      <c r="AT5" s="303"/>
      <c r="AU5" s="302" t="s">
        <v>1017</v>
      </c>
      <c r="AV5" s="303"/>
      <c r="AW5" s="303"/>
      <c r="AX5" s="303"/>
      <c r="AY5" s="303"/>
      <c r="AZ5" s="302" t="s">
        <v>1018</v>
      </c>
      <c r="BA5" s="303"/>
      <c r="BB5" s="303"/>
      <c r="BC5" s="303"/>
      <c r="BD5" s="303"/>
      <c r="BE5" s="302" t="s">
        <v>1019</v>
      </c>
      <c r="BF5" s="303"/>
      <c r="BG5" s="303"/>
      <c r="BH5" s="303"/>
      <c r="BI5" s="303"/>
      <c r="BJ5" s="302" t="s">
        <v>1020</v>
      </c>
      <c r="BK5" s="303"/>
      <c r="BL5" s="303"/>
      <c r="BM5" s="303"/>
      <c r="BN5" s="303"/>
      <c r="BO5" s="302" t="s">
        <v>1021</v>
      </c>
      <c r="BP5" s="303"/>
      <c r="BQ5" s="303"/>
      <c r="BR5" s="303"/>
      <c r="BS5" s="303"/>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4">
        <v>40858</v>
      </c>
      <c r="C1" s="305"/>
      <c r="D1" s="306"/>
      <c r="F1" s="9" t="s">
        <v>306</v>
      </c>
    </row>
    <row r="2" spans="1:21">
      <c r="A2" s="10" t="s">
        <v>307</v>
      </c>
      <c r="B2" s="307" t="s">
        <v>329</v>
      </c>
      <c r="C2" s="308"/>
      <c r="D2" s="309"/>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2018-05-17T08:06:10Z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