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544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<sst xmlns="http://schemas.openxmlformats.org/spreadsheetml/2006/main" count="2487" uniqueCount="1421">
  <si>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</si>
  <si>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</si>
  <si>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</si>
  <si>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</si>
  <si>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</si>
  <si>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</si>
  <si>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</si>
  <si>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</si>
  <si>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</si>
  <si>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</si>
  <si>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</si>
  <si>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</si>
  <si>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</si>
  <si>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</si>
  <si>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</si>
  <si>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</si>
  <si>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</si>
  <si>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</si>
  <si>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</si>
  <si>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</si>
  <si>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</si>
  <si>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</si>
  <si>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</si>
  <si>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</si>
  <si>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</si>
  <si>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</si>
  <si>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</si>
  <si>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</si>
  <si>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</si>
  <si>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</si>
  <si>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</si>
  <si>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</si>
  <si>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</si>
  <si>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</si>
  <si>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</si>
  <si>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</si>
  <si>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</si>
  <si>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</si>
  <si>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</si>
  <si>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</si>
  <si>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</si>
  <si>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</si>
  <si>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</si>
  <si>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</si>
  <si>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</si>
  <si>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</si>
  <si>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</si>
  <si>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</si>
  <si>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</si>
  <si>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</si>
  <si>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</si>
  <si>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</si>
  <si>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</si>
  <si>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</si>
  <si>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</si>
  <si>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</si>
  <si>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</si>
  <si>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</si>
  <si>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</si>
  <si>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</si>
  <si>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</si>
  <si>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</si>
  <si>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</si>
  <si>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</si>
  <si>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</si>
  <si>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</si>
  <si>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</si>
  <si>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</si>
  <si>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</si>
  <si>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</si>
  <si>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</si>
  <si>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</si>
  <si>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</si>
  <si>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</si>
  <si>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</si>
  <si>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</si>
  <si>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</si>
  <si>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</si>
  <si>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</si>
  <si>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</si>
  <si>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</si>
  <si>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</si>
  <si>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</si>
  <si>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</si>
  <si>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</si>
  <si>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</si>
  <si>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</si>
  <si>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</si>
  <si>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</si>
  <si>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</si>
  <si>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</si>
  <si>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</si>
  <si>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</si>
  <si>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</si>
  <si>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</si>
  <si>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</si>
  <si>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</si>
  <si>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</si>
  <si>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</si>
  <si>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</si>
  <si>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</si>
  <si>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</si>
  <si>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</si>
  <si>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</si>
  <si>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</si>
  <si>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</si>
  <si>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</si>
  <si>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</si>
  <si>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</si>
  <si>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</si>
  <si>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</si>
  <si>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</si>
  <si>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</si>
  <si>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</si>
  <si>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</si>
  <si>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</si>
  <si>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</si>
  <si>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</si>
  <si>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</si>
  <si>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</si>
  <si>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</si>
  <si>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</si>
  <si>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</si>
  <si>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</si>
  <si>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</si>
  <si>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</si>
  <si>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</si>
  <si>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</si>
  <si>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</si>
  <si>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</si>
  <si>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</si>
  <si>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</si>
  <si>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</si>
  <si>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</si>
  <si>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</si>
  <si>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</si>
  <si>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</si>
  <si>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</si>
  <si>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</si>
  <si>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</si>
  <si>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</si>
  <si>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</si>
  <si>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</si>
  <si>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</si>
  <si>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</si>
  <si>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</si>
  <si>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</si>
  <si>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</si>
  <si>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</si>
  <si>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</si>
  <si>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</si>
  <si>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</si>
  <si>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</si>
  <si>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</si>
  <si>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</si>
  <si>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</si>
  <si>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</si>
  <si>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</si>
  <si>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</si>
  <si>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</si>
  <si>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</si>
  <si>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</si>
  <si>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</si>
  <si>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</si>
  <si>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</si>
  <si>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</si>
  <si>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</si>
  <si>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</si>
  <si>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</si>
  <si>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</si>
  <si>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</si>
  <si>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</si>
  <si>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</si>
  <si>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</si>
  <si>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</si>
  <si>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</si>
  <si>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</si>
  <si>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</si>
  <si>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</si>
  <si>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</si>
  <si>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</si>
  <si>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</si>
  <si>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</si>
  <si>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</si>
  <si>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</si>
  <si>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</si>
  <si>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</si>
  <si>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</si>
  <si>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</si>
  <si>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</si>
  <si>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</si>
  <si>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</si>
  <si>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</si>
  <si>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</si>
  <si>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</si>
  <si>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</si>
  <si>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</si>
  <si>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</si>
  <si>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</si>
  <si>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</si>
  <si>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</si>
  <si>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</si>
  <si>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</si>
  <si>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</si>
  <si>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</si>
  <si>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</si>
  <si>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</si>
  <si>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</si>
  <si>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</si>
  <si>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</si>
  <si>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</si>
  <si>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</si>
  <si>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</si>
  <si>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</si>
  <si>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</si>
  <si>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</si>
  <si>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</si>
  <si>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</si>
  <si>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</si>
  <si>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</si>
  <si>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</si>
  <si>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</si>
  <si>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</si>
  <si>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</si>
  <si>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</si>
  <si>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</si>
  <si>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</si>
  <si>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</si>
  <si>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</si>
  <si>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</si>
  <si>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</si>
  <si>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</si>
  <si>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</si>
  <si>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</si>
  <si>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</si>
  <si>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</si>
  <si>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</si>
  <si>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</si>
  <si>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</si>
  <si>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</si>
  <si>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</si>
  <si>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</si>
  <si>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</si>
  <si>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</si>
  <si>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</si>
  <si>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</si>
  <si>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</si>
  <si>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</si>
  <si>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</si>
  <si>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</si>
  <si>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</si>
  <si>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</si>
  <si>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</si>
  <si>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</si>
  <si>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</si>
  <si>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</si>
  <si>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</si>
  <si>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</si>
  <si>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</si>
  <si>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</si>
  <si>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</si>
  <si>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</si>
  <si>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</si>
  <si>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</si>
  <si>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</si>
  <si>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</si>
  <si>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</si>
  <si>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</si>
  <si>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</si>
  <si>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</si>
  <si>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</si>
  <si>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</si>
  <si>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</si>
  <si>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</si>
  <si>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</si>
  <si>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</si>
  <si>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</si>
  <si>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</si>
  <si>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</si>
  <si>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</si>
  <si>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</si>
  <si>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</si>
  <si>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</si>
  <si>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</si>
  <si>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</si>
  <si>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</si>
  <si>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</si>
  <si>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</si>
  <si>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</si>
  <si>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</si>
  <si>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</si>
  <si>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</si>
  <si>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</si>
  <si>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</si>
  <si>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</si>
  <si>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</si>
  <si>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</si>
  <si>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</si>
  <si>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</si>
  <si>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</si>
  <si>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</si>
  <si>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</si>
  <si>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</si>
  <si>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</si>
  <si>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</si>
  <si>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</si>
  <si>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</si>
  <si>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</si>
  <si>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</si>
  <si>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</si>
  <si>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</si>
  <si>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</si>
  <si>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</si>
  <si>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</si>
  <si>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</si>
  <si>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</si>
  <si>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</si>
  <si>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</si>
  <si>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</si>
  <si>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</si>
  <si>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</si>
  <si>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</si>
  <si>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</si>
  <si>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</si>
  <si>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</si>
  <si>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</si>
  <si>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</si>
  <si>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</si>
  <si>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</si>
  <si>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</si>
  <si>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</si>
  <si>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</si>
  <si>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</si>
  <si>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</si>
  <si>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</si>
  <si>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</si>
  <si>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</si>
  <si>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</si>
  <si>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</si>
  <si>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</si>
  <si>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</si>
  <si>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</si>
  <si>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</si>
  <si>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</si>
  <si>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</si>
  <si>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</si>
  <si>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</si>
  <si>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</si>
  <si>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</si>
  <si>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</si>
  <si>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</si>
  <si>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</si>
  <si>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</si>
  <si>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</si>
  <si>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</si>
  <si>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</si>
  <si>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</si>
  <si>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</si>
  <si>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</si>
  <si>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</si>
  <si>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</si>
  <si>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</si>
  <si>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</si>
  <si>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</si>
  <si>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</si>
  <si>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</si>
  <si>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</si>
  <si>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</si>
  <si>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</si>
  <si>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</si>
  <si>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</si>
  <si>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</si>
  <si>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</si>
  <si>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</si>
  <si>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</si>
  <si>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</si>
  <si>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</si>
  <si>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</si>
  <si>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</si>
  <si>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</si>
  <si>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</si>
  <si>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</si>
  <si>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</si>
  <si>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</si>
  <si>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</si>
  <si>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</si>
  <si>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</si>
  <si>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</si>
  <si>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</si>
  <si>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</si>
  <si>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</si>
  <si>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</si>
  <si>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</si>
  <si>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</si>
  <si>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</si>
  <si>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</si>
  <si>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</si>
  <si>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</si>
  <si>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</si>
  <si>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</si>
  <si>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</si>
  <si>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</si>
  <si>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</si>
  <si>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</si>
  <si>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</si>
  <si>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</si>
  <si>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</si>
  <si>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</si>
  <si>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</si>
  <si>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</si>
  <si>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</si>
  <si>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</si>
  <si>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</si>
  <si>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</si>
  <si>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</si>
  <si>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</si>
  <si>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</si>
  <si>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</si>
  <si>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</si>
  <si>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</si>
  <si>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</si>
  <si>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</si>
  <si>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</si>
  <si>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</si>
  <si>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</si>
  <si>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</si>
  <si>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</si>
  <si>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</si>
  <si>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</si>
  <si>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</si>
  <si>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</si>
  <si>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</si>
  <si>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</si>
  <si>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</si>
  <si>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</si>
  <si>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</si>
  <si>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</si>
  <si>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</si>
  <si>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</si>
  <si>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</si>
  <si>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</si>
  <si>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</si>
  <si>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</si>
  <si>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</si>
  <si>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</si>
  <si>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</si>
  <si>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</si>
  <si>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</si>
  <si>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</si>
  <si>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</si>
  <si>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</si>
  <si>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</si>
  <si>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</si>
  <si>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</si>
  <si>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</si>
  <si>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</si>
  <si>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</si>
  <si>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</si>
  <si>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</si>
  <si>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</si>
  <si>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</si>
  <si>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</si>
  <si>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</si>
  <si>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</si>
  <si>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</si>
  <si>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</si>
  <si>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</si>
  <si>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</si>
  <si>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</si>
  <si>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</si>
  <si>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</si>
  <si>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</si>
  <si>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</si>
  <si>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</si>
  <si>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</si>
  <si>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</si>
  <si>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</si>
  <si>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</si>
  <si>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</si>
  <si>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</si>
  <si>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</si>
  <si>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</si>
  <si>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</si>
  <si>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</si>
  <si>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</si>
  <si>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</si>
  <si>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</si>
  <si>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</si>
  <si>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</si>
  <si>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</si>
  <si>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</si>
  <si>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</si>
  <si>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</si>
  <si>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</si>
  <si>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</si>
  <si>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</si>
  <si>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</si>
  <si>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</si>
  <si>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</si>
  <si>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</si>
  <si>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</si>
  <si>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</si>
  <si>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</si>
  <si>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</si>
  <si>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</si>
  <si>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</si>
  <si>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</si>
  <si>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</si>
  <si>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</si>
  <si>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</si>
  <si>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</si>
  <si>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</si>
  <si>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</si>
  <si>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</si>
  <si>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</si>
  <si>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</si>
  <si>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</si>
  <si>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</si>
  <si>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</si>
  <si>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</si>
  <si>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</si>
  <si>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</si>
  <si>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</si>
  <si>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</si>
  <si>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</si>
  <si>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</si>
  <si>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</si>
  <si>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</si>
  <si>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</si>
  <si>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</si>
  <si>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</si>
  <si>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</si>
  <si>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</si>
  <si>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</si>
  <si>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</si>
  <si>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</si>
  <si>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</si>
  <si>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</si>
  <si>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</si>
  <si>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</si>
  <si>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</si>
  <si>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</si>
  <si>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</si>
  <si>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</si>
  <si>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</si>
  <si>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</si>
  <si>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</si>
  <si>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</si>
  <si>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</si>
  <si>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</si>
  <si>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</si>
  <si>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</si>
  <si>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</si>
  <si>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</si>
  <si>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</si>
  <si>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</si>
  <si>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</si>
  <si>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</si>
  <si>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</si>
  <si>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</si>
  <si>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</si>
  <si>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</si>
  <si>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</si>
  <si>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</si>
  <si>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</si>
  <si>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</si>
  <si>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</si>
  <si>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</si>
  <si>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</si>
  <si>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</si>
  <si>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</si>
  <si>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</si>
  <si>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</si>
  <si>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</si>
  <si>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</si>
  <si>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</si>
  <si>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</si>
  <si>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</si>
  <si>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</si>
  <si>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</si>
  <si>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</si>
  <si>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</si>
  <si>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</si>
  <si>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</si>
  <si>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</si>
  <si>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</si>
  <si>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</si>
  <si>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</si>
  <si>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</si>
  <si>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</si>
  <si>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</si>
  <si>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</si>
  <si>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</si>
  <si>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</si>
  <si>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</si>
  <si>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</si>
  <si>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</si>
  <si>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</si>
  <si>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</si>
  <si>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</si>
  <si>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</si>
  <si>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</si>
  <si>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</si>
  <si>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</si>
  <si>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</si>
  <si>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</si>
  <si>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</si>
  <si>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</si>
  <si>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</si>
  <si>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</si>
  <si>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</si>
  <si>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</si>
  <si>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</si>
  <si>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</si>
  <si>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</si>
  <si>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</si>
  <si>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</si>
  <si>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</si>
  <si>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</si>
  <si>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</si>
  <si>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</si>
  <si>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</si>
  <si>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</si>
  <si>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</si>
  <si>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</si>
  <si>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</si>
  <si>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</si>
  <si>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</si>
  <si>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</si>
  <si>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</si>
  <si>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</si>
  <si>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</si>
  <si>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</si>
  <si>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</si>
  <si>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</si>
  <si>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</si>
  <si>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</si>
  <si>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</si>
  <si>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</si>
  <si>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</si>
  <si>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</si>
  <si>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</si>
  <si>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</si>
  <si>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</si>
  <si>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</si>
  <si>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</si>
  <si>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</si>
  <si>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</si>
  <si>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</si>
  <si>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</si>
  <si>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</si>
  <si>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</si>
  <si>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</si>
  <si>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</si>
  <si>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</si>
  <si>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</si>
  <si>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</si>
  <si>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</si>
  <si>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</si>
  <si>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</si>
  <si>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</si>
  <si>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</si>
  <si>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</si>
  <si>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</si>
  <si>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</si>
  <si>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</si>
  <si>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</si>
  <si>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</si>
  <si>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</si>
  <si>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</si>
  <si>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</si>
  <si>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</si>
  <si>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</si>
  <si>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</si>
  <si>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</si>
  <si>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</si>
  <si>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</si>
  <si>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</si>
  <si>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</si>
  <si>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</si>
  <si>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</si>
  <si>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</si>
  <si>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</si>
  <si>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</si>
  <si>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</si>
  <si>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</si>
  <si>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</si>
  <si>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</si>
  <si>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</si>
  <si>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</si>
  <si>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</si>
  <si>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</si>
  <si>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</si>
  <si>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</si>
  <si>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</si>
  <si>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</si>
  <si>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</si>
  <si>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</si>
  <si>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</si>
  <si>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</si>
  <si>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</si>
  <si>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</si>
  <si>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</si>
  <si>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</si>
  <si>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</si>
  <si>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</si>
  <si>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</si>
  <si>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</si>
  <si>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</si>
  <si>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</si>
  <si>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</si>
  <si>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</si>
  <si>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</si>
  <si>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</si>
  <si>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</si>
  <si>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</si>
  <si>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</si>
  <si>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</si>
  <si>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</si>
  <si>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</si>
  <si>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</si>
  <si>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</si>
  <si>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</si>
  <si>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</si>
  <si>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</si>
  <si>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</si>
  <si>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</si>
  <si>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</si>
  <si>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</si>
  <si>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</si>
  <si>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</si>
  <si>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</si>
  <si>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</si>
  <si>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</si>
  <si>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</si>
  <si>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</si>
  <si>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</si>
  <si>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</si>
  <si>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</si>
  <si>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</si>
  <si>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</si>
  <si>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</si>
  <si>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</si>
  <si>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</si>
  <si>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</si>
  <si>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</si>
  <si>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</si>
  <si>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</si>
  <si>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</si>
  <si>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</si>
  <si>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</si>
  <si>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</si>
  <si>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</si>
  <si>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</si>
  <si>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</si>
  <si>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</si>
  <si>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</si>
  <si>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</si>
  <si>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</si>
  <si>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</si>
  <si>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</si>
  <si>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</si>
  <si>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</si>
  <si>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</si>
  <si>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</si>
  <si>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</si>
  <si>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</si>
  <si>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</si>
  <si>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</si>
  <si>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</si>
  <si>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</si>
  <si>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</si>
  <si>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</si>
  <si>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</si>
  <si>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</si>
  <si>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</si>
  <si>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</si>
  <si>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</si>
  <si>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</si>
  <si>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</si>
  <si>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</si>
  <si>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</si>
  <si>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</si>
  <si>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</si>
  <si>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</si>
  <si>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</si>
  <si>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</si>
  <si>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</si>
  <si>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</si>
  <si>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</si>
  <si>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</si>
  <si>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</si>
  <si>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</si>
  <si>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</si>
  <si>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</si>
  <si>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</si>
  <si>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</si>
  <si>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</si>
  <si>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</si>
  <si>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</si>
  <si>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</si>
  <si>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</si>
  <si>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</si>
  <si>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</si>
  <si>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</si>
  <si>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</si>
  <si>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</si>
  <si>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</si>
  <si>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</si>
  <si>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</si>
  <si>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</si>
  <si>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</si>
  <si>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</si>
  <si>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</si>
  <si>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</si>
  <si>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</si>
  <si>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</si>
  <si>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</si>
  <si>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</si>
  <si>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</si>
  <si>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</si>
  <si>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</si>
  <si>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</si>
  <si>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</si>
  <si>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</si>
  <si>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</si>
  <si>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</si>
  <si>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</si>
  <si>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</si>
  <si>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</si>
  <si>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</si>
  <si>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</si>
  <si>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</si>
  <si>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</si>
  <si>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</si>
  <si>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</si>
  <si>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</si>
  <si>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</si>
  <si>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</si>
  <si>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</si>
  <si>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</si>
  <si>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</si>
  <si>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</si>
  <si>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</si>
  <si>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</si>
  <si>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</si>
  <si>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</si>
  <si>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</si>
  <si>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</si>
  <si>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</si>
  <si>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</si>
  <si>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</si>
  <si>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</si>
  <si>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</si>
  <si>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</si>
  <si>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</si>
  <si>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</si>
  <si>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</si>
  <si>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</si>
  <si>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</si>
  <si>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</si>
  <si>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</si>
  <si>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</si>
  <si>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</si>
  <si>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</si>
  <si>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</si>
  <si>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</si>
  <si>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</si>
  <si>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</si>
  <si>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</si>
  <si>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</si>
  <si>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</si>
  <si>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</si>
  <si>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</si>
  <si>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</si>
  <si>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</si>
  <si>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</si>
  <si>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</si>
  <si>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</si>
  <si>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</si>
  <si>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</si>
  <si>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</si>
  <si>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</si>
  <si>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</si>
  <si>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</si>
  <si>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</si>
  <si>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</si>
  <si>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</si>
  <si>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</si>
  <si>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</si>
  <si>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</si>
  <si>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</si>
  <si>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</si>
  <si>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</si>
  <si>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</si>
  <si>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</si>
  <si>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</si>
  <si>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</si>
  <si>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</si>
  <si>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</si>
  <si>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</si>
  <si>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</si>
  <si>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</si>
  <si>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</si>
  <si>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</si>
  <si>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</si>
  <si>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</si>
  <si>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</si>
  <si>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</si>
  <si>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</si>
  <si>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</si>
  <si>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</si>
  <si>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</si>
  <si>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</si>
  <si>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</si>
  <si>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</si>
  <si>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</si>
  <si>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</si>
  <si>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</si>
  <si>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</si>
  <si>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</si>
  <si>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</si>
  <si>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</si>
  <si>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</si>
  <si>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</si>
  <si>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</si>
  <si>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</si>
  <si>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</si>
  <si>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</si>
  <si>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</si>
  <si>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</si>
  <si>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</si>
  <si>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</si>
  <si>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</si>
  <si>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</si>
  <si>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</si>
  <si>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</si>
  <si>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</si>
  <si>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</si>
  <si>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</si>
  <si>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</si>
  <si>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</si>
  <si>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</si>
  <si>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</si>
  <si>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</si>
  <si>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</si>
  <si>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</si>
  <si>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</si>
  <si>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</si>
  <si>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</si>
  <si>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</si>
  <si>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</si>
  <si>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</si>
  <si>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</si>
  <si>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</si>
  <si>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</si>
  <si>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</si>
  <si>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</si>
  <si>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</si>
  <si>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</si>
  <si>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</si>
  <si>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</si>
  <si>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</si>
  <si>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</si>
  <si>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</si>
  <si>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</si>
  <si>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</si>
  <si>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</si>
  <si>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</si>
  <si>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</si>
  <si>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</si>
  <si>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</si>
  <si>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</si>
  <si>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</si>
  <si>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</si>
  <si>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</si>
  <si>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</si>
  <si>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</si>
  <si>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</si>
  <si>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</si>
  <si>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</si>
  <si>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</si>
  <si>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</si>
  <si>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</si>
  <si>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</si>
  <si>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</si>
  <si>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</si>
  <si>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</si>
  <si>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</si>
  <si>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</si>
  <si>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</si>
  <si>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</si>
  <si>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</si>
  <si>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</si>
  <si>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</si>
  <si>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</si>
  <si>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</si>
  <si>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</si>
  <si>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</si>
  <si>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</si>
  <si>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</si>
  <si>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</si>
  <si>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</si>
  <si>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</si>
  <si>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</si>
  <si>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</si>
  <si>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</si>
  <si>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</si>
  <si>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</si>
  <si>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</si>
  <si>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</si>
  <si>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</si>
  <si>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</si>
  <si>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</si>
  <si>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</si>
  <si>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</si>
  <si>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</si>
  <si>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</si>
  <si>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</si>
  <si>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</si>
  <si>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</si>
  <si>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</si>
  <si>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</si>
  <si>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</si>
  <si>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</si>
  <si>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</si>
  <si>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</si>
  <si>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</si>
  <si>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</si>
  <si>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</si>
  <si>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</si>
  <si>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</si>
  <si>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</si>
  <si>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</si>
  <si>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</si>
  <si>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</si>
  <si>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</si>
  <si>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</si>
  <si>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</si>
  <si>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</si>
  <si>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</si>
  <si>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</si>
  <si>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</si>
  <si>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</si>
  <si>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</si>
  <si>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</si>
  <si>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</si>
  <si>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</si>
  <si>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</si>
  <si>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</si>
  <si>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</si>
  <si>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</si>
  <si>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</si>
  <si>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</si>
  <si>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</si>
  <si>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</si>
  <si>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</si>
  <si>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</si>
  <si>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</si>
  <si>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</si>
  <si>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</si>
  <si>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</si>
  <si>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</si>
  <si>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</si>
  <si>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</si>
  <si>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</si>
  <si>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</si>
  <si>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</si>
  <si>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</si>
  <si>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</si>
  <si>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</si>
  <si>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</si>
  <si>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</si>
  <si>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</si>
  <si>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</si>
  <si>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</si>
  <si>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</si>
  <si>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</si>
  <si>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</si>
  <si>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</si>
  <si>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</si>
  <si>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</si>
  <si>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</si>
  <si>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</si>
  <si>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</si>
  <si>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</si>
  <si>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</si>
  <si>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</si>
  <si>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</si>
  <si>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</si>
  <si>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</si>
  <si>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</si>
  <si>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</si>
  <si>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</si>
  <si>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</si>
  <si>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</si>
  <si>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</si>
  <si>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</si>
  <si>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</si>
  <si>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</si>
  <si>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</si>
  <si>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</si>
  <si>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</si>
  <si>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</si>
  <si>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</si>
  <si>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</si>
  <si>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</si>
  <si>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</si>
  <si>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</si>
  <si>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</si>
  <si>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</si>
  <si>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</si>
  <si>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</si>
  <si>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</si>
  <si>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</si>
  <si>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</si>
  <si>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</si>
  <si>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</si>
  <si>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</si>
  <si>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</si>
  <si>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</si>
  <si>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</si>
  <si>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</si>
  <si>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</si>
  <si>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</si>
  <si>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</si>
  <si>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</si>
  <si>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</si>
  <si>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</si>
  <si>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</si>
  <si>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</si>
  <si>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</si>
  <si>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</si>
  <si>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</si>
  <si>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</si>
  <si>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</si>
  <si>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</si>
  <si>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</si>
  <si>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</si>
  <si>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</si>
  <si>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</si>
  <si>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</si>
  <si>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</si>
  <si>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</si>
  <si>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</si>
  <si>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</si>
  <si>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</si>
  <si>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</si>
  <si>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</si>
  <si>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</si>
  <si>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</si>
  <si>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</si>
  <si>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</si>
  <si>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</si>
  <si>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</si>
  <si>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</si>
  <si>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</si>
  <si>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</si>
  <si>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</si>
  <si>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</si>
  <si>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</si>
  <si>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</si>
  <si>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</si>
  <si>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</si>
  <si>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</si>
  <si>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</si>
  <si>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</si>
  <si>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</si>
  <si>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</si>
  <si>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</si>
  <si>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</si>
  <si>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</si>
  <si>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</si>
  <si>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</si>
  <si>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</si>
  <si>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</si>
  <si>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</si>
  <si>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</si>
  <si>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</si>
  <si>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</si>
  <si>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</si>
  <si>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</si>
  <si>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</si>
  <si>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</si>
  <si>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</si>
  <si>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</si>
  <si>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</si>
  <si>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</si>
  <si>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</si>
  <si>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</si>
  <si>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</si>
  <si>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</si>
  <si>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</si>
  <si>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</si>
  <si>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</si>
  <si>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</si>
  <si>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</si>
  <si>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</si>
  <si>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</si>
  <si>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</si>
  <si>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</si>
  <si>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</si>
  <si>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</si>
  <si>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</si>
  <si>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</si>
  <si>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</si>
  <si>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</si>
  <si>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</si>
  <si>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</si>
  <si>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</si>
  <si>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</si>
  <si>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</si>
  <si>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</si>
  <si>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</si>
  <si>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</si>
  <si>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</si>
  <si>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</si>
  <si>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</si>
  <si>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</si>
  <si>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</si>
  <si>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</si>
  <si>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</si>
  <si>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</si>
  <si>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</si>
  <si>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</si>
  <si>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</si>
  <si>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</si>
  <si>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</si>
  <si>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</si>
  <si>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</si>
  <si>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</si>
  <si>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</si>
  <si>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</si>
  <si>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</si>
  <si>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</si>
  <si>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</si>
  <si>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</si>
  <si>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</si>
  <si>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</si>
  <si>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</si>
  <si>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</si>
  <si>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</si>
  <si>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</si>
  <si>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</si>
  <si>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</si>
  <si>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</si>
  <si>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</si>
  <si>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</si>
  <si>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</si>
  <si>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</si>
  <si>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</si>
  <si>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</si>
  <si>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</si>
  <si>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</si>
  <si>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</si>
  <si>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</si>
  <si>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</si>
  <si>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</si>
  <si>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</si>
  <si>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</si>
  <si>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</si>
  <si>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</si>
  <si>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</si>
  <si>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</si>
  <si>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</si>
  <si>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</si>
  <si>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</si>
  <si>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</si>
  <si>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</si>
  <si>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</si>
  <si>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</si>
  <si>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</si>
  <si>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</si>
  <si>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</si>
  <si>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</si>
  <si>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</si>
  <si>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</si>
  <si>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</si>
  <si>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</si>
  <si>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</si>
  <si>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</si>
  <si>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</si>
  <si>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</si>
  <si>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</si>
  <si>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</si>
  <si>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</si>
  <si>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</si>
  <si>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</si>
  <si>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</si>
  <si>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</si>
  <si>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</si>
  <si>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</si>
  <si>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</si>
  <si>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</si>
  <si>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</si>
  <si>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</si>
  <si>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</si>
  <si>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</si>
  <si>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</si>
  <si>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</si>
  <si>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</si>
  <si>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</si>
  <si>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</si>
  <si>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</si>
  <si>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</si>
  <si>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</si>
  <si>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</si>
  <si>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</si>
  <si>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</si>
  <si>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</si>
  <si>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</si>
  <si>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</si>
  <si>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</si>
  <si>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</si>
  <si>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</si>
  <si>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</si>
  <si>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</si>
  <si>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</si>
  <si>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</si>
  <si>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</si>
  <si>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</si>
  <si>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</si>
  <si>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</si>
  <si>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</si>
  <si>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</si>
  <si>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</si>
  <si>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</si>
  <si>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</si>
  <si>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</si>
  <si>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</si>
  <si>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</si>
  <si>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</si>
  <si>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</si>
  <si>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</si>
  <si>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</si>
  <si>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</si>
  <si>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</si>
  <si>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</si>
  <si>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</si>
  <si>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</si>
  <si>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</si>
  <si>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</si>
  <si>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</si>
  <si>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</si>
  <si>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</si>
  <si>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</si>
  <si>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</si>
  <si>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</si>
  <si>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</si>
  <si>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</si>
  <si>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</si>
  <si>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</si>
  <si>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</si>
  <si>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</si>
  <si>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</si>
  <si>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</si>
  <si>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</si>
  <si>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</si>
  <si>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</si>
  <si>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</si>
  <si>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</si>
  <si>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</si>
  <si>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</si>
  <si>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</si>
  <si>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</si>
  <si>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</si>
  <si>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</si>
  <si>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</si>
  <si>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</si>
  <si>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</si>
  <si>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</si>
  <si>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</si>
  <si>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</si>
  <si>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</si>
  <si>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</si>
  <si>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</si>
  <si>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</si>
  <si>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</si>
  <si>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</si>
  <si>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</si>
  <si>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</si>
  <si>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</si>
  <si>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</si>
  <si>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</si>
  <si>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</si>
  <si>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</si>
  <si>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</si>
  <si>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</si>
  <si>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</si>
  <si>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</si>
  <si>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</si>
  <si>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</si>
  <si>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</si>
  <si>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</si>
  <si>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</si>
  <si>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</si>
  <si>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</si>
  <si>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</si>
  <si>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</si>
  <si>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</si>
  <si>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</si>
  <si>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</si>
  <si>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</si>
  <si>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</si>
  <si>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</si>
  <si>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</si>
  <si>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</si>
  <si>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</si>
  <si>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</si>
  <si>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</si>
  <si>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</si>
  <si>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</si>
  <si>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</si>
  <si>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</si>
  <si>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</si>
  <si>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</si>
  <si>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SAOZVAIH22</t>
  </si>
  <si>
    <t>Sato EUR 25 Million</t>
  </si>
  <si>
    <t xml:space="preserve">Floating Rate Secured </t>
  </si>
  <si>
    <t>Notes due 2022</t>
  </si>
  <si>
    <t>FI4000076492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</si>
</sst>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49" fontId="36" fillId="0" borderId="1" xfId="0" applyNumberFormat="1" applyFont="1" applyBorder="1" applyAlignment="1">
      <alignment horizontal="left"/>
    </xf>
    <xf numFmtId="0" fontId="36" fillId="0" borderId="1" xfId="0"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E2" sqref="E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3" t="s">
        <v>1017</v>
      </c>
      <c r="T5" s="244"/>
      <c r="U5" s="244"/>
      <c r="V5" s="244"/>
      <c r="W5" s="244"/>
      <c r="X5" s="243" t="s">
        <v>1078</v>
      </c>
      <c r="Y5" s="244"/>
      <c r="Z5" s="244"/>
      <c r="AA5" s="244"/>
      <c r="AB5" s="244"/>
      <c r="AC5" s="243" t="s">
        <v>1079</v>
      </c>
      <c r="AD5" s="244"/>
      <c r="AE5" s="244"/>
      <c r="AF5" s="244"/>
      <c r="AG5" s="244"/>
      <c r="AH5" s="243" t="s">
        <v>1080</v>
      </c>
      <c r="AI5" s="244"/>
      <c r="AJ5" s="244"/>
      <c r="AK5" s="244"/>
      <c r="AL5" s="244"/>
      <c r="AM5" s="243" t="s">
        <v>1081</v>
      </c>
      <c r="AN5" s="244"/>
      <c r="AO5" s="244"/>
      <c r="AP5" s="244"/>
      <c r="AQ5" s="244"/>
      <c r="AR5" s="243" t="s">
        <v>1082</v>
      </c>
      <c r="AS5" s="244"/>
      <c r="AT5" s="244"/>
      <c r="AU5" s="244"/>
      <c r="AV5" s="244"/>
      <c r="AW5" s="243" t="s">
        <v>1083</v>
      </c>
      <c r="AX5" s="244"/>
      <c r="AY5" s="244"/>
      <c r="AZ5" s="244"/>
      <c r="BA5" s="244"/>
      <c r="BB5" s="243" t="s">
        <v>1084</v>
      </c>
      <c r="BC5" s="244"/>
      <c r="BD5" s="244"/>
      <c r="BE5" s="244"/>
      <c r="BF5" s="244"/>
      <c r="BG5" s="243" t="s">
        <v>1085</v>
      </c>
      <c r="BH5" s="244"/>
      <c r="BI5" s="244"/>
      <c r="BJ5" s="244"/>
      <c r="BK5" s="244"/>
      <c r="BL5" s="243" t="s">
        <v>1086</v>
      </c>
      <c r="BM5" s="244"/>
      <c r="BN5" s="244"/>
      <c r="BO5" s="244"/>
      <c r="BP5" s="244"/>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P7" activePane="bottomRight" state="frozen"/>
      <selection pane="topRight" activeCell="E1" sqref="E1"/>
      <selection pane="bottomLeft" activeCell="A7" sqref="A7"/>
      <selection pane="bottomRight" activeCell="D26" sqref="D26"/>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2.710937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t="s">
        <v>19</v>
      </c>
      <c r="B2" s="64" t="s">
        <v>290</v>
      </c>
      <c r="C2" s="64" t="s">
        <v>1180</v>
      </c>
      <c r="D2" s="64" t="s">
        <v>1415</v>
      </c>
      <c r="E2" s="65" t="s">
        <v>34</v>
      </c>
      <c r="F2" s="64" t="s">
        <v>346</v>
      </c>
      <c r="G2" s="4">
        <v>41631</v>
      </c>
      <c r="H2" s="95" t="str">
        <f>IF(C2="-","",VLOOKUP(C2,CouponBondIssuersTable,2,0))</f>
        <v>SAO</v>
      </c>
      <c r="I2" s="95" t="str">
        <f>IF(D2="-","",IFERROR(VLOOKUP(D2,CouponLeadManagersTable,2,0),""))</f>
        <v>POH</v>
      </c>
      <c r="J2" s="95" t="str">
        <f>IF(D2="-","",IFERROR(VLOOKUP(D2,CouponLeadManagersTable,3,0),""))</f>
        <v>HE</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1416</v>
      </c>
      <c r="B7" s="238" t="s">
        <v>1417</v>
      </c>
      <c r="C7" s="64"/>
      <c r="D7" s="239" t="s">
        <v>1420</v>
      </c>
      <c r="E7" s="65">
        <v>100000</v>
      </c>
      <c r="F7" s="64" t="s">
        <v>34</v>
      </c>
      <c r="G7" s="64" t="s">
        <v>420</v>
      </c>
      <c r="H7" s="64" t="s">
        <v>1172</v>
      </c>
      <c r="I7" s="84">
        <v>2.25</v>
      </c>
      <c r="J7" s="64">
        <v>2</v>
      </c>
      <c r="K7" s="4">
        <v>41810</v>
      </c>
      <c r="L7" s="4">
        <v>44915</v>
      </c>
      <c r="M7" s="4" t="s">
        <v>1166</v>
      </c>
      <c r="N7" s="51" t="s">
        <v>424</v>
      </c>
      <c r="O7" s="65">
        <v>25000000</v>
      </c>
      <c r="P7" s="4">
        <v>41628</v>
      </c>
      <c r="Q7" s="4">
        <f>IF(P7&lt;&gt;"",P7,"")</f>
        <v>41628</v>
      </c>
      <c r="R7" s="4">
        <v>44915</v>
      </c>
      <c r="S7" s="4">
        <v>44909</v>
      </c>
      <c r="T7" s="85" t="s">
        <v>1416</v>
      </c>
      <c r="V7" s="79"/>
      <c r="Y7" s="79"/>
      <c r="Z7" s="79"/>
      <c r="AA7" s="79"/>
      <c r="AB7" s="79"/>
    </row>
    <row r="8" spans="1:28" s="66" customFormat="1" x14ac:dyDescent="0.2">
      <c r="A8" s="83"/>
      <c r="B8" s="238" t="s">
        <v>1418</v>
      </c>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238" t="s">
        <v>1419</v>
      </c>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3" t="s">
        <v>1017</v>
      </c>
      <c r="T5" s="244"/>
      <c r="U5" s="244"/>
      <c r="V5" s="244"/>
      <c r="W5" s="244"/>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2013-12-20T13:00:01Z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