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5" yWindow="72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<sst xmlns="http://schemas.openxmlformats.org/spreadsheetml/2006/main" count="3453" uniqueCount="2280">
  <si>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</si>
  <si>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</si>
  <si>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</si>
  <si>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</si>
  <si>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</si>
  <si>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</si>
  <si>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</si>
  <si>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</si>
  <si>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</si>
  <si>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</si>
  <si>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</si>
  <si>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</si>
  <si>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</si>
  <si>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</si>
  <si>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</si>
  <si>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</si>
  <si>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</si>
  <si>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</si>
  <si>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</si>
  <si>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</si>
  <si>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</si>
  <si>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</si>
  <si>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</si>
  <si>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</si>
  <si>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</si>
  <si>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</si>
  <si>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</si>
  <si>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</si>
  <si>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</si>
  <si>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</si>
  <si>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</si>
  <si>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</si>
  <si>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</si>
  <si>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</si>
  <si>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</si>
  <si>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</si>
  <si>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</si>
  <si>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</si>
  <si>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</si>
  <si>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</si>
  <si>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</si>
  <si>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</si>
  <si>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</si>
  <si>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</si>
  <si>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</si>
  <si>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</si>
  <si>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</si>
  <si>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</si>
  <si>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</si>
  <si>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</si>
  <si>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</si>
  <si>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</si>
  <si>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</si>
  <si>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</si>
  <si>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</si>
  <si>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</si>
  <si>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</si>
  <si>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</si>
  <si>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</si>
  <si>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</si>
  <si>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</si>
  <si>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</si>
  <si>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</si>
  <si>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</si>
  <si>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</si>
  <si>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</si>
  <si>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</si>
  <si>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</si>
  <si>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</si>
  <si>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</si>
  <si>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</si>
  <si>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</si>
  <si>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</si>
  <si>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</si>
  <si>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</si>
  <si>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</si>
  <si>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</si>
  <si>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</si>
  <si>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</si>
  <si>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</si>
  <si>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</si>
  <si>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</si>
  <si>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</si>
  <si>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</si>
  <si>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</si>
  <si>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</si>
  <si>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</si>
  <si>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</si>
  <si>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</si>
  <si>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</si>
  <si>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</si>
  <si>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</si>
  <si>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</si>
  <si>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</si>
  <si>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</si>
  <si>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</si>
  <si>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</si>
  <si>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</si>
  <si>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</si>
  <si>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</si>
  <si>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</si>
  <si>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</si>
  <si>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</si>
  <si>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</si>
  <si>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</si>
  <si>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</si>
  <si>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</si>
  <si>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</si>
  <si>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</si>
  <si>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</si>
  <si>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</si>
  <si>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</si>
  <si>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</si>
  <si>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</si>
  <si>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</si>
  <si>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</si>
  <si>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</si>
  <si>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</si>
  <si>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</si>
  <si>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</si>
  <si>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</si>
  <si>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</si>
  <si>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</si>
  <si>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</si>
  <si>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</si>
  <si>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</si>
  <si>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</si>
  <si>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</si>
  <si>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</si>
  <si>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</si>
  <si>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</si>
  <si>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</si>
  <si>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</si>
  <si>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</si>
  <si>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</si>
  <si>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</si>
  <si>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</si>
  <si>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</si>
  <si>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</si>
  <si>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</si>
  <si>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</si>
  <si>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</si>
  <si>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</si>
  <si>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</si>
  <si>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</si>
  <si>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</si>
  <si>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</si>
  <si>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</si>
  <si>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</si>
  <si>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</si>
  <si>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</si>
  <si>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</si>
  <si>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</si>
  <si>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</si>
  <si>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</si>
  <si>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</si>
  <si>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</si>
  <si>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</si>
  <si>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</si>
  <si>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</si>
  <si>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</si>
  <si>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</si>
  <si>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</si>
  <si>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</si>
  <si>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</si>
  <si>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</si>
  <si>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</si>
  <si>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</si>
  <si>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</si>
  <si>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</si>
  <si>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</si>
  <si>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</si>
  <si>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</si>
  <si>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</si>
  <si>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</si>
  <si>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</si>
  <si>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</si>
  <si>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</si>
  <si>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</si>
  <si>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</si>
  <si>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</si>
  <si>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</si>
  <si>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</si>
  <si>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</si>
  <si>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</si>
  <si>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</si>
  <si>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</si>
  <si>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</si>
  <si>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</si>
  <si>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</si>
  <si>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</si>
  <si>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</si>
  <si>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</si>
  <si>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</si>
  <si>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</si>
  <si>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</si>
  <si>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</si>
  <si>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</si>
  <si>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</si>
  <si>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</si>
  <si>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</si>
  <si>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</si>
  <si>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</si>
  <si>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</si>
  <si>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</si>
  <si>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</si>
  <si>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</si>
  <si>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</si>
  <si>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</si>
  <si>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</si>
  <si>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</si>
  <si>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</si>
  <si>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</si>
  <si>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</si>
  <si>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</si>
  <si>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</si>
  <si>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</si>
  <si>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</si>
  <si>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</si>
  <si>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</si>
  <si>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</si>
  <si>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</si>
  <si>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</si>
  <si>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</si>
  <si>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</si>
  <si>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</si>
  <si>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</si>
  <si>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</si>
  <si>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</si>
  <si>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</si>
  <si>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</si>
  <si>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</si>
  <si>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</si>
  <si>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</si>
  <si>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</si>
  <si>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</si>
  <si>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</si>
  <si>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</si>
  <si>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</si>
  <si>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</si>
  <si>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</si>
  <si>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</si>
  <si>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</si>
  <si>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</si>
  <si>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</si>
  <si>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</si>
  <si>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</si>
  <si>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</si>
  <si>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</si>
  <si>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</si>
  <si>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</si>
  <si>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</si>
  <si>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</si>
  <si>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</si>
  <si>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</si>
  <si>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</si>
  <si>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</si>
  <si>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</si>
  <si>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</si>
  <si>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</si>
  <si>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</si>
  <si>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</si>
  <si>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</si>
  <si>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</si>
  <si>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</si>
  <si>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</si>
  <si>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</si>
  <si>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</si>
  <si>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</si>
  <si>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</si>
  <si>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</si>
  <si>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</si>
  <si>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</si>
  <si>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</si>
  <si>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</si>
  <si>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</si>
  <si>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</si>
  <si>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</si>
  <si>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</si>
  <si>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</si>
  <si>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</si>
  <si>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</si>
  <si>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</si>
  <si>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</si>
  <si>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</si>
  <si>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</si>
  <si>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</si>
  <si>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</si>
  <si>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</si>
  <si>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</si>
  <si>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</si>
  <si>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</si>
  <si>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</si>
  <si>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</si>
  <si>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</si>
  <si>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</si>
  <si>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</si>
  <si>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</si>
  <si>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</si>
  <si>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</si>
  <si>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</si>
  <si>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</si>
  <si>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</si>
  <si>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</si>
  <si>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</si>
  <si>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</si>
  <si>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</si>
  <si>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</si>
  <si>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</si>
  <si>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</si>
  <si>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</si>
  <si>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</si>
  <si>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</si>
  <si>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</si>
  <si>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</si>
  <si>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</si>
  <si>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</si>
  <si>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</si>
  <si>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</si>
  <si>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</si>
  <si>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</si>
  <si>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</si>
  <si>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</si>
  <si>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</si>
  <si>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</si>
  <si>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</si>
  <si>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</si>
  <si>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</si>
  <si>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</si>
  <si>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</si>
  <si>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</si>
  <si>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</si>
  <si>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</si>
  <si>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</si>
  <si>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</si>
  <si>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</si>
  <si>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</si>
  <si>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</si>
  <si>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</si>
  <si>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</si>
  <si>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</si>
  <si>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</si>
  <si>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</si>
  <si>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</si>
  <si>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</si>
  <si>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</si>
  <si>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</si>
  <si>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</si>
  <si>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</si>
  <si>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</si>
  <si>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</si>
  <si>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</si>
  <si>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</si>
  <si>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</si>
  <si>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</si>
  <si>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</si>
  <si>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</si>
  <si>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</si>
  <si>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</si>
  <si>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</si>
  <si>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</si>
  <si>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</si>
  <si>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</si>
  <si>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</si>
  <si>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</si>
  <si>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</si>
  <si>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</si>
  <si>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</si>
  <si>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</si>
  <si>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</si>
  <si>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</si>
  <si>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</si>
  <si>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</si>
  <si>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</si>
  <si>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</si>
  <si>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</si>
  <si>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</si>
  <si>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</si>
  <si>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</si>
  <si>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</si>
  <si>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</si>
  <si>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</si>
  <si>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</si>
  <si>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</si>
  <si>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</si>
  <si>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</si>
  <si>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</si>
  <si>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</si>
  <si>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</si>
  <si>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</si>
  <si>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</si>
  <si>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</si>
  <si>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</si>
  <si>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</si>
  <si>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</si>
  <si>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</si>
  <si>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</si>
  <si>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</si>
  <si>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</si>
  <si>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</si>
  <si>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</si>
  <si>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</si>
  <si>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</si>
  <si>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</si>
  <si>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</si>
  <si>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</si>
  <si>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</si>
  <si>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</si>
  <si>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</si>
  <si>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</si>
  <si>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</si>
  <si>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</si>
  <si>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</si>
  <si>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</si>
  <si>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</si>
  <si>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</si>
  <si>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</si>
  <si>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</si>
  <si>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</si>
  <si>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</si>
  <si>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</si>
  <si>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</si>
  <si>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</si>
  <si>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</si>
  <si>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</si>
  <si>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</si>
  <si>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</si>
  <si>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</si>
  <si>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</si>
  <si>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</si>
  <si>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</si>
  <si>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</si>
  <si>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</si>
  <si>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</si>
  <si>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</si>
  <si>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</si>
  <si>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</si>
  <si>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</si>
  <si>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</si>
  <si>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</si>
  <si>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</si>
  <si>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</si>
  <si>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</si>
  <si>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</si>
  <si>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</si>
  <si>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</si>
  <si>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</si>
  <si>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</si>
  <si>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</si>
  <si>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</si>
  <si>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</si>
  <si>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</si>
  <si>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</si>
  <si>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</si>
  <si>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</si>
  <si>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</si>
  <si>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</si>
  <si>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</si>
  <si>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</si>
  <si>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</si>
  <si>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</si>
  <si>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</si>
  <si>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</si>
  <si>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</si>
  <si>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</si>
  <si>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</si>
  <si>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</si>
  <si>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</si>
  <si>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</si>
  <si>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</si>
  <si>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</si>
  <si>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</si>
  <si>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</si>
  <si>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</si>
  <si>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</si>
  <si>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</si>
  <si>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</si>
  <si>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</si>
  <si>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</si>
  <si>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</si>
  <si>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</si>
  <si>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</si>
  <si>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</si>
  <si>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</si>
  <si>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</si>
  <si>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</si>
  <si>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</si>
  <si>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</si>
  <si>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</si>
  <si>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</si>
  <si>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</si>
  <si>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</si>
  <si>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</si>
  <si>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</si>
  <si>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</si>
  <si>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</si>
  <si>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</si>
  <si>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</si>
  <si>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</si>
  <si>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</si>
  <si>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</si>
  <si>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</si>
  <si>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</si>
  <si>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</si>
  <si>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</si>
  <si>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</si>
  <si>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</si>
  <si>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</si>
  <si>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</si>
  <si>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</si>
  <si>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</si>
  <si>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</si>
  <si>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</si>
  <si>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</si>
  <si>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</si>
  <si>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</si>
  <si>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</si>
  <si>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</si>
  <si>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</si>
  <si>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</si>
  <si>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</si>
  <si>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</si>
  <si>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</si>
  <si>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</si>
  <si>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</si>
  <si>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</si>
  <si>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</si>
  <si>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</si>
  <si>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</si>
  <si>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</si>
  <si>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</si>
  <si>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</si>
  <si>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</si>
  <si>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</si>
  <si>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</si>
  <si>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</si>
  <si>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</si>
  <si>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</si>
  <si>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</si>
  <si>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</si>
  <si>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</si>
  <si>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</si>
  <si>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</si>
  <si>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</si>
  <si>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</si>
  <si>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</si>
  <si>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</si>
  <si>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</si>
  <si>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</si>
  <si>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</si>
  <si>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</si>
  <si>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</si>
  <si>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</si>
  <si>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</si>
  <si>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</si>
  <si>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</si>
  <si>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</si>
  <si>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</si>
  <si>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</si>
  <si>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</si>
  <si>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</si>
  <si>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</si>
  <si>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</si>
  <si>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</si>
  <si>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</si>
  <si>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</si>
  <si>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</si>
  <si>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</si>
  <si>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</si>
  <si>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</si>
  <si>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</si>
  <si>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</si>
  <si>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</si>
  <si>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</si>
  <si>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</si>
  <si>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</si>
  <si>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</si>
  <si>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</si>
  <si>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</si>
  <si>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</si>
  <si>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</si>
  <si>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</si>
  <si>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</si>
  <si>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</si>
  <si>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</si>
  <si>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</si>
  <si>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</si>
  <si>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</si>
  <si>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</si>
  <si>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</si>
  <si>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</si>
  <si>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</si>
  <si>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</si>
  <si>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</si>
  <si>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</si>
  <si>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</si>
  <si>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</si>
  <si>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</si>
  <si>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</si>
  <si>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</si>
  <si>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</si>
  <si>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</si>
  <si>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</si>
  <si>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</si>
  <si>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</si>
  <si>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</si>
  <si>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</si>
  <si>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</si>
  <si>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</si>
  <si>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</si>
  <si>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</si>
  <si>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</si>
  <si>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</si>
  <si>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</si>
  <si>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</si>
  <si>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</si>
  <si>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</si>
  <si>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</si>
  <si>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</si>
  <si>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</si>
  <si>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</si>
  <si>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</si>
  <si>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</si>
  <si>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</si>
  <si>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</si>
  <si>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</si>
  <si>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</si>
  <si>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</si>
  <si>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</si>
  <si>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</si>
  <si>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</si>
  <si>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</si>
  <si>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</si>
  <si>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</si>
  <si>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</si>
  <si>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</si>
  <si>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</si>
  <si>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</si>
  <si>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</si>
  <si>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</si>
  <si>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</si>
  <si>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</si>
  <si>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</si>
  <si>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</si>
  <si>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</si>
  <si>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</si>
  <si>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</si>
  <si>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</si>
  <si>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</si>
  <si>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</si>
  <si>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</si>
  <si>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</si>
  <si>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</si>
  <si>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</si>
  <si>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</si>
  <si>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</si>
  <si>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</si>
  <si>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</si>
  <si>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</si>
  <si>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</si>
  <si>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</si>
  <si>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</si>
  <si>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</si>
  <si>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</si>
  <si>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</si>
  <si>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</si>
  <si>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</si>
  <si>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</si>
  <si>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</si>
  <si>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</si>
  <si>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</si>
  <si>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</si>
  <si>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</si>
  <si>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</si>
  <si>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</si>
  <si>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</si>
  <si>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</si>
  <si>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</si>
  <si>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</si>
  <si>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</si>
  <si>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</si>
  <si>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</si>
  <si>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</si>
  <si>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</si>
  <si>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</si>
  <si>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</si>
  <si>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</si>
  <si>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</si>
  <si>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</si>
  <si>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</si>
  <si>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</si>
  <si>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</si>
  <si>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</si>
  <si>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</si>
  <si>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</si>
  <si>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</si>
  <si>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</si>
  <si>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</si>
  <si>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</si>
  <si>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</si>
  <si>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</si>
  <si>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</si>
  <si>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</si>
  <si>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</si>
  <si>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</si>
  <si>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</si>
  <si>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</si>
  <si>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</si>
  <si>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</si>
  <si>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</si>
  <si>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</si>
  <si>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</si>
  <si>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</si>
  <si>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</si>
  <si>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</si>
  <si>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</si>
  <si>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</si>
  <si>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</si>
  <si>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</si>
  <si>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</si>
  <si>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</si>
  <si>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</si>
  <si>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</si>
  <si>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</si>
  <si>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</si>
  <si>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</si>
  <si>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</si>
  <si>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</si>
  <si>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</si>
  <si>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</si>
  <si>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</si>
  <si>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</si>
  <si>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</si>
  <si>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</si>
  <si>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</si>
  <si>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</si>
  <si>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</si>
  <si>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</si>
  <si>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</si>
  <si>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</si>
  <si>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</si>
  <si>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</si>
  <si>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</si>
  <si>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</si>
  <si>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</si>
  <si>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</si>
  <si>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</si>
  <si>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</si>
  <si>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</si>
  <si>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</si>
  <si>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</si>
  <si>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</si>
  <si>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</si>
  <si>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</si>
  <si>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</si>
  <si>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</si>
  <si>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</si>
  <si>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</si>
  <si>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</si>
  <si>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</si>
  <si>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</si>
  <si>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</si>
  <si>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</si>
  <si>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</si>
  <si>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</si>
  <si>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</si>
  <si>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</si>
  <si>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</si>
  <si>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</si>
  <si>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</si>
  <si>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</si>
  <si>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</si>
  <si>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</si>
  <si>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</si>
  <si>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</si>
  <si>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</si>
  <si>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</si>
  <si>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</si>
  <si>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</si>
  <si>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</si>
  <si>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</si>
  <si>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</si>
  <si>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</si>
  <si>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</si>
  <si>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</si>
  <si>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</si>
  <si>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</si>
  <si>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</si>
  <si>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</si>
  <si>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</si>
  <si>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</si>
  <si>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</si>
  <si>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</si>
  <si>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</si>
  <si>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</si>
  <si>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</si>
  <si>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</si>
  <si>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</si>
  <si>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</si>
  <si>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</si>
  <si>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</si>
  <si>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</si>
  <si>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</si>
  <si>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</si>
  <si>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</si>
  <si>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</si>
  <si>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</si>
  <si>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</si>
  <si>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</si>
  <si>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</si>
  <si>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</si>
  <si>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</si>
  <si>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</si>
  <si>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</si>
  <si>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</si>
  <si>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</si>
  <si>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</si>
  <si>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</si>
  <si>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</si>
  <si>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</si>
  <si>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</si>
  <si>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</si>
  <si>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</si>
  <si>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</si>
  <si>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</si>
  <si>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</si>
  <si>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</si>
  <si>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</si>
  <si>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</si>
  <si>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</si>
  <si>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</si>
  <si>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</si>
  <si>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</si>
  <si>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</si>
  <si>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</si>
  <si>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</si>
  <si>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</si>
  <si>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</si>
  <si>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</si>
  <si>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</si>
  <si>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</si>
  <si>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</si>
  <si>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</si>
  <si>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</si>
  <si>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</si>
  <si>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</si>
  <si>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</si>
  <si>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</si>
  <si>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</si>
  <si>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</si>
  <si>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</si>
  <si>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</si>
  <si>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</si>
  <si>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</si>
  <si>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</si>
  <si>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</si>
  <si>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</si>
  <si>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</si>
  <si>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</si>
  <si>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</si>
  <si>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</si>
  <si>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</si>
  <si>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</si>
  <si>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</si>
  <si>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</si>
  <si>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</si>
  <si>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</si>
  <si>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</si>
  <si>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</si>
  <si>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</si>
  <si>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</si>
  <si>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</si>
  <si>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</si>
  <si>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</si>
  <si>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</si>
  <si>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</si>
  <si>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</si>
  <si>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</si>
  <si>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</si>
  <si>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</si>
  <si>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</si>
  <si>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</si>
  <si>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</si>
  <si>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</si>
  <si>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</si>
  <si>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</si>
  <si>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</si>
  <si>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</si>
  <si>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</si>
  <si>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</si>
  <si>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</si>
  <si>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</si>
  <si>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</si>
  <si>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</si>
  <si>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</si>
  <si>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</si>
  <si>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</si>
  <si>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</si>
  <si>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</si>
  <si>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</si>
  <si>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</si>
  <si>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</si>
  <si>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</si>
  <si>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</si>
  <si>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</si>
  <si>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</si>
  <si>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</si>
  <si>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</si>
  <si>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</si>
  <si>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</si>
  <si>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</si>
  <si>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</si>
  <si>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</si>
  <si>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</si>
  <si>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</si>
  <si>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</si>
  <si>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</si>
  <si>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</si>
  <si>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</si>
  <si>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</si>
  <si>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</si>
  <si>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</si>
  <si>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</si>
  <si>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</si>
  <si>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</si>
  <si>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</si>
  <si>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</si>
  <si>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</si>
  <si>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</si>
  <si>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</si>
  <si>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</si>
  <si>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</si>
  <si>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</si>
  <si>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</si>
  <si>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</si>
  <si>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</si>
  <si>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</si>
  <si>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</si>
  <si>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</si>
  <si>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</si>
  <si>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</si>
  <si>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</si>
  <si>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</si>
  <si>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</si>
  <si>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</si>
  <si>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</si>
  <si>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</si>
  <si>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</si>
  <si>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</si>
  <si>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</si>
  <si>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</si>
  <si>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</si>
  <si>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</si>
  <si>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</si>
  <si>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</si>
  <si>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</si>
  <si>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</si>
  <si>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</si>
  <si>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</si>
  <si>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</si>
  <si>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</si>
  <si>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</si>
  <si>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</si>
  <si>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</si>
  <si>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</si>
  <si>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</si>
  <si>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</si>
  <si>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</si>
  <si>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</si>
  <si>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</si>
  <si>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</si>
  <si>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</si>
  <si>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</si>
  <si>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</si>
  <si>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</si>
  <si>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</si>
  <si>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</si>
  <si>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</si>
  <si>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</si>
  <si>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</si>
  <si>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</si>
  <si>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</si>
  <si>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</si>
  <si>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</si>
  <si>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</si>
  <si>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</si>
  <si>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</si>
  <si>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</si>
  <si>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</si>
  <si>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</si>
  <si>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</si>
  <si>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</si>
  <si>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</si>
  <si>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</si>
  <si>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</si>
  <si>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</si>
  <si>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</si>
  <si>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</si>
  <si>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</si>
  <si>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</si>
  <si>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</si>
  <si>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</si>
  <si>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</si>
  <si>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</si>
  <si>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</si>
  <si>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</si>
  <si>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</si>
  <si>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</si>
  <si>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</si>
  <si>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</si>
  <si>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</si>
  <si>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</si>
  <si>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</si>
  <si>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</si>
  <si>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</si>
  <si>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</si>
  <si>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</si>
  <si>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</si>
  <si>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</si>
  <si>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</si>
  <si>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</si>
  <si>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</si>
  <si>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</si>
  <si>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</si>
  <si>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</si>
  <si>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</si>
  <si>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</si>
  <si>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</si>
  <si>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</si>
  <si>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</si>
  <si>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</si>
  <si>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</si>
  <si>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</si>
  <si>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</si>
  <si>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</si>
  <si>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</si>
  <si>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</si>
  <si>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</si>
  <si>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</si>
  <si>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</si>
  <si>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</si>
  <si>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</si>
  <si>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</si>
  <si>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</si>
  <si>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</si>
  <si>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</si>
  <si>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</si>
  <si>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</si>
  <si>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</si>
  <si>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</si>
  <si>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</si>
  <si>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</si>
  <si>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</si>
  <si>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</si>
  <si>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</si>
  <si>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</si>
  <si>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</si>
  <si>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</si>
  <si>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</si>
  <si>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</si>
  <si>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</si>
  <si>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</si>
  <si>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</si>
  <si>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</si>
  <si>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</si>
  <si>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</si>
  <si>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</si>
  <si>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</si>
  <si>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</si>
  <si>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</si>
  <si>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</si>
  <si>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</si>
  <si>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</si>
  <si>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</si>
  <si>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</si>
  <si>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</si>
  <si>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</si>
  <si>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</si>
  <si>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</si>
  <si>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</si>
  <si>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</si>
  <si>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</si>
  <si>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</si>
  <si>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</si>
  <si>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</si>
  <si>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</si>
  <si>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</si>
  <si>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</si>
  <si>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</si>
  <si>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</si>
  <si>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</si>
  <si>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</si>
  <si>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</si>
  <si>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</si>
  <si>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</si>
  <si>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</si>
  <si>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</si>
  <si>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</si>
  <si>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</si>
  <si>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</si>
  <si>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</si>
  <si>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</si>
  <si>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</si>
  <si>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</si>
  <si>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</si>
  <si>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</si>
  <si>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</si>
  <si>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</si>
  <si>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</si>
  <si>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</si>
  <si>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</si>
  <si>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</si>
  <si>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</si>
  <si>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</si>
  <si>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</si>
  <si>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</si>
  <si>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</si>
  <si>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</si>
  <si>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</si>
  <si>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</si>
  <si>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</si>
  <si>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</si>
  <si>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</si>
  <si>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</si>
  <si>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</si>
  <si>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</si>
  <si>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</si>
  <si>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</si>
  <si>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</si>
  <si>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</si>
  <si>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</si>
  <si>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</si>
  <si>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</si>
  <si>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</si>
  <si>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</si>
  <si>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</si>
  <si>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</si>
  <si>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</si>
  <si>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</si>
  <si>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</si>
  <si>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</si>
  <si>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</si>
  <si>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</si>
  <si>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</si>
  <si>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</si>
  <si>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</si>
  <si>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</si>
  <si>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</si>
  <si>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</si>
  <si>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</si>
  <si>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</si>
  <si>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</si>
  <si>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</si>
  <si>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</si>
  <si>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</si>
  <si>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</si>
  <si>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</si>
  <si>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</si>
  <si>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</si>
  <si>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</si>
  <si>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</si>
  <si>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</si>
  <si>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</si>
  <si>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</si>
  <si>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</si>
  <si>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</si>
  <si>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</si>
  <si>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</si>
  <si>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</si>
  <si>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</si>
  <si>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</si>
  <si>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</si>
  <si>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</si>
  <si>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</si>
  <si>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</si>
  <si>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</si>
  <si>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</si>
  <si>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</si>
  <si>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</si>
  <si>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</si>
  <si>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</si>
  <si>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</si>
  <si>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</si>
  <si>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</si>
  <si>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</si>
  <si>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</si>
  <si>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</si>
  <si>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</si>
  <si>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</si>
  <si>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</si>
  <si>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</si>
  <si>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</si>
  <si>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</si>
  <si>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</si>
  <si>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</si>
  <si>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</si>
  <si>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</si>
  <si>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</si>
  <si>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</si>
  <si>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</si>
  <si>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</si>
  <si>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</si>
  <si>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</si>
  <si>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</si>
  <si>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</si>
  <si>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</si>
  <si>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</si>
  <si>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</si>
  <si>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</si>
  <si>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</si>
  <si>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</si>
  <si>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</si>
  <si>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</si>
  <si>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</si>
  <si>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</si>
  <si>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</si>
  <si>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</si>
  <si>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</si>
  <si>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</si>
  <si>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</si>
  <si>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</si>
  <si>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</si>
  <si>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</si>
  <si>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</si>
  <si>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</si>
  <si>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</si>
  <si>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</si>
  <si>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</si>
  <si>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</si>
  <si>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</si>
  <si>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</si>
  <si>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</si>
  <si>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</si>
  <si>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</si>
  <si>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</si>
  <si>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</si>
  <si>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</si>
  <si>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</si>
  <si>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</si>
  <si>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</si>
  <si>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</si>
  <si>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</si>
  <si>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</si>
  <si>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</si>
  <si>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</si>
  <si>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</si>
  <si>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</si>
  <si>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</si>
  <si>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</si>
  <si>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</si>
  <si>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</si>
  <si>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</si>
  <si>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</si>
  <si>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</si>
  <si>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</si>
  <si>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</si>
  <si>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</si>
  <si>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</si>
  <si>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</si>
  <si>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</si>
  <si>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</si>
  <si>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</si>
  <si>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</si>
  <si>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</si>
  <si>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</si>
  <si>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</si>
  <si>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</si>
  <si>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</si>
  <si>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</si>
  <si>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</si>
  <si>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</si>
  <si>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</si>
  <si>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</si>
  <si>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</si>
  <si>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</si>
  <si>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</si>
  <si>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</si>
  <si>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</si>
  <si>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</si>
  <si>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</si>
  <si>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</si>
  <si>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</si>
  <si>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</si>
  <si>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</si>
  <si>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</si>
  <si>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</si>
  <si>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</si>
  <si>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</si>
  <si>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</si>
  <si>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</si>
  <si>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</si>
  <si>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</si>
  <si>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</si>
  <si>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</si>
  <si>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</si>
  <si>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</si>
  <si>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</si>
  <si>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</si>
  <si>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</si>
  <si>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</si>
  <si>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</si>
  <si>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</si>
  <si>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</si>
  <si>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</si>
  <si>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</si>
  <si>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</si>
  <si>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</si>
  <si>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</si>
  <si>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</si>
  <si>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</si>
  <si>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</si>
  <si>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</si>
  <si>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</si>
  <si>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</si>
  <si>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</si>
  <si>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</si>
  <si>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</si>
  <si>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</si>
  <si>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</si>
  <si>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</si>
  <si>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</si>
  <si>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</si>
  <si>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</si>
  <si>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</si>
  <si>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</si>
  <si>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</si>
  <si>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</si>
  <si>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</si>
  <si>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</si>
  <si>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</si>
  <si>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</si>
  <si>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</si>
  <si>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</si>
  <si>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</si>
  <si>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</si>
  <si>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</si>
  <si>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</si>
  <si>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</si>
  <si>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</si>
  <si>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</si>
  <si>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</si>
  <si>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</si>
  <si>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</si>
  <si>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</si>
  <si>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</si>
  <si>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</si>
  <si>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</si>
  <si>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</si>
  <si>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</si>
  <si>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</si>
  <si>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</si>
  <si>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</si>
  <si>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</si>
  <si>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</si>
  <si>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</si>
  <si>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</si>
  <si>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</si>
  <si>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</si>
  <si>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</si>
  <si>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</si>
  <si>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</si>
  <si>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</si>
  <si>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</si>
  <si>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</si>
  <si>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</si>
  <si>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</si>
  <si>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</si>
  <si>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</si>
  <si>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</si>
  <si>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</si>
  <si>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</si>
  <si>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</si>
  <si>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</si>
  <si>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</si>
  <si>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</si>
  <si>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</si>
  <si>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</si>
  <si>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</si>
  <si>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</si>
  <si>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</si>
  <si>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</si>
  <si>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</si>
  <si>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</si>
  <si>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</si>
  <si>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</si>
  <si>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</si>
  <si>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</si>
  <si>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</si>
  <si>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</si>
  <si>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</si>
  <si>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</si>
  <si>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</si>
  <si>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</si>
  <si>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</si>
  <si>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</si>
  <si>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</si>
  <si>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</si>
  <si>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</si>
  <si>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</si>
  <si>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</si>
  <si>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</si>
  <si>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</si>
  <si>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</si>
  <si>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</si>
  <si>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</si>
  <si>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</si>
  <si>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</si>
  <si>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</si>
  <si>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</si>
  <si>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</si>
  <si>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</si>
  <si>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</si>
  <si>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</si>
  <si>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</si>
  <si>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</si>
  <si>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</si>
  <si>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</si>
  <si>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</si>
  <si>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</si>
  <si>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</si>
  <si>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</si>
  <si>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</si>
  <si>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</si>
  <si>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</si>
  <si>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</si>
  <si>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</si>
  <si>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</si>
  <si>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</si>
  <si>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</si>
  <si>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</si>
  <si>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</si>
  <si>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</si>
  <si>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</si>
  <si>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</si>
  <si>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</si>
  <si>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</si>
  <si>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</si>
  <si>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</si>
  <si>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</si>
  <si>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</si>
  <si>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</si>
  <si>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</si>
  <si>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</si>
  <si>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</si>
  <si>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</si>
  <si>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</si>
  <si>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</si>
  <si>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</si>
  <si>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</si>
  <si>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</si>
  <si>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</si>
  <si>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</si>
  <si>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</si>
  <si>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</si>
  <si>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</si>
  <si>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</si>
  <si>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</si>
  <si>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</si>
  <si>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</si>
  <si>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</si>
  <si>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</si>
  <si>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</si>
  <si>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</si>
  <si>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</si>
  <si>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</si>
  <si>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</si>
  <si>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</si>
  <si>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</si>
  <si>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</si>
  <si>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</si>
  <si>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</si>
  <si>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</si>
  <si>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</si>
  <si>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</si>
  <si>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</si>
  <si>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</si>
  <si>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</si>
  <si>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</si>
  <si>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</si>
  <si>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</si>
  <si>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</si>
  <si>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</si>
  <si>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</si>
  <si>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</si>
  <si>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</si>
  <si>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</si>
  <si>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</si>
  <si>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</si>
  <si>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</si>
  <si>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</si>
  <si>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</si>
  <si>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</si>
  <si>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</si>
  <si>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</si>
  <si>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</si>
  <si>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</si>
  <si>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</si>
  <si>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</si>
  <si>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</si>
  <si>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</si>
  <si>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</si>
  <si>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</si>
  <si>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</si>
  <si>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</si>
  <si>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</si>
  <si>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</si>
  <si>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</si>
  <si>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</si>
  <si>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</si>
  <si>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</si>
  <si>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</si>
  <si>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</si>
  <si>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</si>
  <si>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</si>
  <si>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</si>
  <si>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</si>
  <si>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</si>
  <si>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</si>
  <si>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</si>
  <si>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</si>
  <si>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</si>
  <si>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</si>
  <si>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</si>
  <si>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</si>
  <si>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</si>
  <si>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</si>
  <si>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</si>
  <si>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</si>
  <si>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</si>
  <si>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</si>
  <si>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</si>
  <si>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</si>
  <si>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</si>
  <si>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</si>
  <si>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</si>
  <si>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</si>
  <si>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</si>
  <si>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</si>
  <si>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</si>
  <si>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</si>
  <si>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</si>
  <si>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</si>
  <si>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</si>
  <si>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</si>
  <si>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</si>
  <si>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</si>
  <si>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</si>
  <si>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</si>
  <si>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</si>
  <si>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</si>
  <si>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</si>
  <si>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</si>
  <si>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</si>
  <si>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</si>
  <si>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</si>
  <si>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</si>
  <si>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</si>
  <si>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</si>
  <si>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</si>
  <si>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</si>
  <si>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</si>
  <si>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</si>
  <si>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</si>
  <si>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</si>
  <si>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</si>
  <si>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</si>
  <si>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</si>
  <si>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</si>
  <si>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</si>
  <si>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</si>
  <si>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</si>
  <si>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</si>
  <si>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</si>
  <si>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</si>
  <si>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</si>
  <si>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</si>
  <si>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</si>
  <si>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</si>
  <si>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</si>
  <si>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</si>
  <si>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</si>
  <si>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</si>
  <si>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</si>
  <si>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</si>
  <si>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</si>
  <si>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</si>
  <si>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</si>
  <si>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</si>
  <si>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</si>
  <si>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</si>
  <si>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</si>
  <si>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</si>
  <si>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</si>
  <si>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</si>
  <si>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</si>
  <si>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</si>
  <si>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</si>
  <si>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</si>
  <si>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</si>
  <si>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</si>
  <si>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</si>
  <si>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</si>
  <si>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</si>
  <si>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</si>
  <si>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</si>
  <si>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</si>
  <si>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</si>
  <si>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</si>
  <si>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</si>
  <si>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</si>
  <si>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</si>
  <si>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</si>
  <si>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</si>
  <si>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</si>
  <si>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</si>
  <si>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</si>
  <si>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</si>
  <si>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</si>
  <si>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</si>
  <si>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</si>
  <si>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</si>
  <si>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</si>
  <si>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</si>
  <si>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</si>
  <si>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</si>
  <si>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</si>
  <si>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</si>
  <si>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</si>
  <si>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</si>
  <si>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</si>
  <si>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</si>
  <si>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</si>
  <si>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</si>
  <si>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</si>
  <si>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</si>
  <si>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</si>
  <si>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</si>
  <si>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</si>
  <si>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</si>
  <si>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</si>
  <si>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</si>
  <si>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</si>
  <si>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</si>
  <si>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</si>
  <si>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</si>
  <si>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</si>
  <si>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</si>
  <si>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</si>
  <si>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</si>
  <si>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</si>
  <si>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</si>
  <si>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</si>
  <si>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</si>
  <si>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</si>
  <si>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</si>
  <si>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</si>
  <si>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</si>
  <si>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</si>
  <si>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</si>
  <si>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</si>
  <si>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</si>
  <si>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</si>
  <si>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</si>
  <si>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</si>
  <si>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</si>
  <si>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</si>
  <si>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</si>
  <si>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</si>
  <si>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</si>
  <si>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</si>
  <si>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</si>
  <si>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</si>
  <si>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</si>
  <si>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</si>
  <si>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</si>
  <si>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</si>
  <si>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</si>
  <si>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</si>
  <si>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</si>
  <si>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</si>
  <si>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</si>
  <si>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</si>
  <si>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</si>
  <si>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</si>
  <si>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</si>
  <si>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</si>
  <si>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</si>
  <si>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</si>
  <si>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</si>
  <si>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</si>
  <si>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</si>
  <si>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</si>
  <si>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</si>
  <si>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</si>
  <si>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</si>
  <si>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</si>
  <si>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</si>
  <si>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</si>
  <si>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</si>
  <si>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</si>
  <si>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</si>
  <si>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</si>
  <si>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</si>
  <si>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</si>
  <si>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</si>
  <si>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</si>
  <si>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</si>
  <si>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</si>
  <si>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</si>
  <si>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</si>
  <si>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</si>
  <si>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</si>
  <si>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</si>
  <si>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</si>
  <si>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</si>
  <si>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</si>
  <si>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</si>
  <si>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</si>
  <si>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</si>
  <si>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</si>
  <si>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</si>
  <si>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</si>
  <si>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</si>
  <si>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</si>
  <si>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</si>
  <si>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</si>
  <si>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</si>
  <si>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</si>
  <si>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</si>
  <si>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</si>
  <si>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</si>
  <si>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</si>
  <si>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</si>
  <si>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</si>
  <si>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</si>
  <si>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</si>
  <si>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</si>
  <si>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</si>
  <si>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</si>
  <si>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</si>
  <si>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</si>
  <si>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</si>
  <si>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</si>
  <si>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</si>
  <si>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</si>
  <si>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</si>
  <si>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</si>
  <si>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</si>
  <si>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</si>
  <si>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</si>
  <si>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</si>
  <si>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</si>
  <si>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</si>
  <si>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</si>
  <si>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</si>
  <si>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</si>
  <si>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</si>
  <si>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</si>
  <si>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</si>
  <si>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</si>
  <si>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</si>
  <si>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</si>
  <si>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</si>
  <si>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</si>
  <si>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</si>
  <si>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</si>
  <si>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</si>
  <si>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</si>
  <si>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</si>
  <si>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</si>
  <si>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</si>
  <si>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</si>
  <si>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</si>
  <si>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</si>
  <si>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</si>
  <si>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</si>
  <si>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</si>
  <si>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</si>
  <si>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</si>
  <si>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</si>
  <si>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</si>
  <si>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</si>
  <si>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</si>
  <si>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</si>
  <si>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</si>
  <si>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</si>
  <si>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</si>
  <si>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</si>
  <si>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</si>
  <si>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</si>
  <si>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</si>
  <si>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</si>
  <si>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</si>
  <si>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</si>
  <si>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</si>
  <si>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</si>
  <si>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</si>
  <si>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</si>
  <si>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</si>
  <si>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</si>
  <si>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</si>
  <si>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</si>
  <si>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</si>
  <si>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</si>
  <si>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</si>
  <si>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</si>
  <si>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</si>
  <si>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</si>
  <si>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</si>
  <si>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</si>
  <si>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</si>
  <si>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</si>
  <si>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</si>
  <si>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</si>
  <si>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</si>
  <si>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</si>
  <si>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</si>
  <si>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</si>
  <si>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</si>
  <si>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</si>
  <si>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</si>
  <si>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</si>
  <si>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</si>
  <si>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</si>
  <si>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</si>
  <si>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</si>
  <si>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</si>
  <si>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</si>
  <si>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</si>
  <si>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</si>
  <si>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</si>
  <si>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</si>
  <si>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</si>
  <si>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</si>
  <si>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</si>
  <si>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</si>
  <si>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</si>
  <si>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</si>
  <si>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</si>
  <si>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</si>
  <si>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</si>
  <si>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</si>
  <si>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</si>
  <si>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</si>
  <si>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</si>
  <si>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</si>
  <si>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</si>
  <si>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</si>
  <si>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</si>
  <si>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</si>
  <si>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</si>
  <si>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</si>
  <si>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</si>
  <si>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</si>
  <si>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</si>
  <si>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</si>
  <si>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</si>
  <si>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</si>
  <si>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</si>
  <si>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</si>
  <si>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</si>
  <si>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</si>
  <si>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</si>
  <si>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</si>
  <si>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</si>
  <si>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</si>
  <si>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</si>
  <si>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</si>
  <si>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</si>
  <si>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</si>
  <si>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</si>
  <si>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</si>
  <si>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</si>
  <si>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</si>
  <si>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</si>
  <si>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</si>
  <si>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</si>
  <si>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</si>
  <si>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</si>
  <si>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</si>
  <si>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</si>
  <si>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</si>
  <si>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</si>
  <si>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</si>
  <si>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</si>
  <si>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</si>
  <si>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</si>
  <si>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</si>
  <si>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</si>
  <si>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</si>
  <si>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</si>
  <si>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</si>
  <si>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</si>
  <si>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</si>
  <si>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</si>
  <si>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</si>
  <si>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</si>
  <si>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</si>
  <si>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</si>
  <si>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</si>
  <si>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</si>
  <si>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</si>
  <si>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</si>
  <si>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</si>
  <si>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</si>
  <si>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</si>
  <si>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</si>
  <si>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</si>
  <si>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</si>
  <si>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</si>
  <si>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</si>
  <si>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</si>
  <si>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</si>
  <si>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</si>
  <si>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</si>
  <si>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</si>
  <si>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</si>
  <si>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</si>
  <si>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</si>
  <si>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</si>
  <si>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</si>
  <si>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</si>
  <si>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</si>
  <si>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</si>
  <si>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</si>
  <si>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</si>
  <si>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</si>
  <si>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</si>
  <si>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</si>
  <si>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</si>
  <si>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</si>
  <si>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</si>
  <si>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</si>
  <si>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</si>
  <si>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</si>
  <si>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</si>
  <si>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</si>
  <si>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</si>
  <si>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</si>
  <si>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</si>
  <si>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</si>
  <si>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</si>
  <si>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</si>
  <si>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</si>
  <si>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</si>
  <si>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</si>
  <si>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</si>
  <si>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</si>
  <si>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</si>
  <si>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</si>
  <si>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</si>
  <si>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</si>
  <si>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</si>
  <si>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</si>
  <si>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</si>
  <si>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</si>
  <si>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</si>
  <si>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</si>
  <si>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</si>
  <si>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</si>
  <si>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</si>
  <si>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</si>
  <si>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</si>
  <si>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</si>
  <si>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</si>
  <si>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</si>
  <si>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</si>
  <si>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</si>
  <si>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</si>
  <si>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</si>
  <si>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</si>
  <si>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</si>
  <si>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</si>
  <si>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</si>
  <si>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</si>
  <si>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</si>
  <si>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</si>
  <si>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</si>
  <si>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</si>
  <si>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</si>
  <si>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</si>
  <si>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</si>
  <si>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</si>
  <si>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</si>
  <si>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</si>
  <si>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</si>
  <si>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</si>
  <si>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</si>
  <si>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</si>
  <si>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</si>
  <si>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</si>
  <si>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</si>
  <si>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</si>
  <si>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</si>
  <si>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</si>
  <si>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</si>
  <si>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</si>
  <si>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</si>
  <si>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</si>
  <si>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</si>
  <si>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</si>
  <si>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</si>
  <si>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</si>
  <si>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</si>
  <si>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</si>
  <si>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</si>
  <si>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</si>
  <si>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</si>
  <si>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</si>
  <si>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</si>
  <si>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</si>
  <si>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</si>
  <si>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</si>
  <si>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</si>
  <si>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</si>
  <si>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</si>
  <si>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</si>
  <si>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</si>
  <si>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</si>
  <si>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</si>
  <si>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</si>
  <si>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</si>
  <si>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</si>
  <si>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</si>
  <si>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</si>
  <si>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</si>
  <si>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</si>
  <si>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</si>
  <si>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</si>
  <si>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</si>
  <si>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</si>
  <si>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</si>
  <si>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</si>
  <si>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</si>
  <si>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</si>
  <si>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</si>
  <si>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</si>
  <si>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</si>
  <si>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</si>
  <si>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</si>
  <si>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</si>
  <si>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</si>
  <si>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</si>
  <si>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</si>
  <si>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</si>
  <si>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</si>
  <si>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</si>
  <si>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</si>
  <si>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</si>
  <si>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</si>
  <si>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</si>
  <si>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</si>
  <si>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</si>
  <si>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</si>
  <si>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</si>
  <si>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</si>
  <si>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</si>
  <si>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</si>
  <si>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</si>
  <si>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</si>
  <si>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</si>
  <si>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</si>
  <si>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</si>
  <si>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</si>
  <si>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</si>
  <si>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</si>
  <si>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</si>
  <si>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</si>
  <si>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</si>
  <si>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</si>
  <si>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</si>
  <si>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</si>
  <si>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</si>
  <si>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</si>
  <si>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</si>
  <si>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</si>
  <si>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</si>
  <si>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</si>
  <si>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</si>
  <si>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</si>
  <si>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</si>
  <si>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</si>
  <si>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</si>
  <si>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</si>
  <si>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</si>
  <si>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</si>
  <si>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</si>
  <si>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</si>
  <si>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</si>
  <si>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</si>
  <si>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</si>
  <si>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</si>
  <si>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</si>
  <si>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</si>
  <si>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</si>
  <si>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</si>
  <si>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</si>
  <si>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</si>
  <si>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</si>
  <si>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</si>
  <si>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</si>
  <si>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</si>
  <si>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</si>
  <si>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</si>
  <si>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</si>
  <si>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</si>
  <si>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</si>
  <si>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</si>
  <si>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</si>
  <si>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</si>
  <si>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</si>
  <si>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</si>
  <si>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</si>
  <si>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</si>
  <si>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</si>
  <si>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</si>
  <si>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</si>
  <si>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</si>
  <si>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</si>
  <si>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</si>
  <si>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</si>
  <si>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</si>
  <si>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</si>
  <si>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</si>
  <si>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</si>
  <si>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</si>
  <si>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</si>
  <si>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</si>
  <si>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</si>
  <si>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</si>
  <si>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</si>
  <si>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</si>
  <si>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</si>
  <si>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</si>
  <si>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</si>
  <si>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</si>
  <si>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</si>
  <si>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</si>
  <si>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</si>
  <si>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</si>
  <si>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</si>
  <si>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</si>
  <si>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</si>
  <si>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</si>
  <si>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</si>
  <si>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</si>
  <si>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</si>
  <si>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</si>
  <si>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</si>
  <si>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</si>
  <si>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</si>
  <si>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</si>
  <si>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</si>
  <si>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</si>
  <si>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</si>
  <si>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</si>
  <si>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</si>
  <si>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</si>
  <si>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</si>
  <si>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</si>
  <si>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</si>
  <si>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</si>
  <si>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</si>
  <si>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</si>
  <si>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</si>
  <si>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</si>
  <si>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</si>
  <si>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</si>
  <si>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</si>
  <si>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</si>
  <si>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</si>
  <si>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</si>
  <si>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</si>
  <si>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</si>
  <si>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</si>
  <si>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</si>
  <si>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</si>
  <si>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</si>
  <si>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</si>
  <si>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</si>
  <si>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</si>
  <si>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</si>
  <si>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</si>
  <si>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</si>
  <si>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</si>
  <si>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</si>
  <si>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</si>
  <si>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</si>
  <si>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</si>
  <si>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</si>
  <si>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</si>
  <si>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</si>
  <si>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</si>
  <si>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</si>
  <si>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</si>
  <si>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</si>
  <si>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</si>
  <si>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</si>
  <si>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</si>
  <si>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</si>
  <si>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</si>
  <si>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</si>
  <si>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</si>
  <si>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</si>
  <si>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</si>
  <si>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</si>
  <si>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</si>
  <si>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</si>
  <si>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</si>
  <si>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</si>
  <si>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</si>
  <si>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</si>
  <si>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</si>
  <si>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</si>
  <si>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</si>
  <si>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</si>
  <si>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</si>
  <si>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</si>
  <si>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</si>
  <si>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</si>
  <si>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</si>
  <si>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</si>
  <si>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</si>
  <si>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</si>
  <si>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</si>
  <si>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</si>
  <si>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</si>
  <si>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</si>
  <si>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</si>
  <si>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</si>
  <si>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</si>
  <si>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</si>
  <si>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</si>
  <si>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</si>
  <si>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</si>
  <si>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</si>
  <si>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</si>
  <si>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</si>
  <si>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</si>
  <si>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</si>
  <si>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</si>
  <si>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</si>
  <si>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</si>
  <si>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</si>
  <si>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</si>
  <si>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</si>
  <si>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</si>
  <si>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</si>
  <si>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SWEO720A</t>
  </si>
  <si>
    <t>SWEO720A EU Bygg o Infra 201123</t>
  </si>
  <si>
    <t>720A</t>
  </si>
  <si>
    <t>SE0009145394</t>
  </si>
  <si>
    <t>SE0009145402</t>
  </si>
  <si>
    <t>SE0009145410</t>
  </si>
  <si>
    <t>SE0009145428</t>
  </si>
  <si>
    <t>SE0009145436</t>
  </si>
  <si>
    <t>SE0009145444</t>
  </si>
  <si>
    <t>SE0009145451</t>
  </si>
  <si>
    <t>720B</t>
  </si>
  <si>
    <t>720C</t>
  </si>
  <si>
    <t>720D</t>
  </si>
  <si>
    <t>720E</t>
  </si>
  <si>
    <t>720F</t>
  </si>
  <si>
    <t>720G</t>
  </si>
  <si>
    <t>SWEO720B Framtid 201123</t>
  </si>
  <si>
    <t>SWEO720C Digitalisering 201123</t>
  </si>
  <si>
    <t>SWEO720D Sverige Kupong 221121</t>
  </si>
  <si>
    <t>Aktiekorg (12 aktier)</t>
  </si>
  <si>
    <t>Aktiekorg (14 aktier)</t>
  </si>
  <si>
    <t>Solactive Sustainable goals Europé MV Index</t>
  </si>
  <si>
    <t>Aktiekorg (10 aktier)</t>
  </si>
  <si>
    <t>SWEO720C</t>
  </si>
  <si>
    <t>SWEO720B</t>
  </si>
  <si>
    <t>SWEO720D</t>
  </si>
  <si>
    <t>SWEO720E</t>
  </si>
  <si>
    <t>SWEO720F</t>
  </si>
  <si>
    <t>SWEO720G</t>
  </si>
  <si>
    <t>SWEO720E Europa Hallbar 231120</t>
  </si>
  <si>
    <t>SWEO720F Global Hallbar 231120</t>
  </si>
  <si>
    <t>SWEO720G Global Hallbar 231120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</si>
</sst>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40" fillId="41" borderId="1" xfId="0" applyNumberFormat="1"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J10" sqref="J10"/>
    </sheetView>
  </sheetViews>
  <sheetFormatPr defaultColWidth="9.140625" defaultRowHeight="12.75"/>
  <cols>
    <col min="1" max="1" width="14.85546875" style="55" customWidth="1"/>
    <col min="2" max="2" width="32"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14" width="16.85546875" style="63" customWidth="1"/>
    <col min="15" max="15" width="39.5703125" style="63" bestFit="1" customWidth="1"/>
    <col min="16" max="50" width="16.85546875" style="63" customWidth="1"/>
    <col min="51" max="16384" width="9.14062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2137</v>
      </c>
    </row>
    <row r="2" spans="1:54">
      <c r="A2" s="1" t="s">
        <v>18</v>
      </c>
      <c r="B2" s="64" t="s">
        <v>277</v>
      </c>
      <c r="C2" s="64" t="s">
        <v>203</v>
      </c>
      <c r="D2" s="64" t="s">
        <v>203</v>
      </c>
      <c r="E2" s="65">
        <v>1000</v>
      </c>
      <c r="F2" s="65" t="s">
        <v>35</v>
      </c>
      <c r="G2" s="64" t="s">
        <v>272</v>
      </c>
      <c r="H2" s="3">
        <v>43055</v>
      </c>
      <c r="I2" s="222" t="str">
        <f>IF(C2="-","",VLOOKUP(C2,BondIssuerTable,2,0))</f>
        <v>SWED</v>
      </c>
      <c r="J2" s="222" t="str">
        <f>IF(D2="-","",VLOOKUP(D2,BondIssuingAgentsTable,2,0))</f>
        <v>SWB</v>
      </c>
      <c r="K2" s="95" t="str">
        <f>IF(D2="-","",VLOOKUP(D2,BondIssuingAgentsTable,3,0))</f>
        <v>ST</v>
      </c>
      <c r="L2" s="64" t="s">
        <v>2162</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2248</v>
      </c>
      <c r="B7" s="64" t="s">
        <v>2249</v>
      </c>
      <c r="C7" s="64" t="s">
        <v>2250</v>
      </c>
      <c r="D7" s="64" t="s">
        <v>2251</v>
      </c>
      <c r="E7" s="69">
        <v>110</v>
      </c>
      <c r="F7" s="69" t="s">
        <v>1433</v>
      </c>
      <c r="G7" s="65">
        <v>35550000</v>
      </c>
      <c r="H7" s="3">
        <v>43054</v>
      </c>
      <c r="I7" s="70">
        <v>44158</v>
      </c>
      <c r="J7" s="70">
        <v>44146</v>
      </c>
      <c r="K7" s="248"/>
      <c r="L7" s="248"/>
      <c r="M7" s="249" t="e">
        <f t="shared" ref="M7:M38" si="0">IF(K7="-","",VLOOKUP(K7,EUSIPA_Table,2,0))</f>
        <v>#N/A</v>
      </c>
      <c r="N7" s="72" t="s">
        <v>2248</v>
      </c>
      <c r="O7" s="104" t="s">
        <v>2267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2272</v>
      </c>
      <c r="B8" s="64" t="s">
        <v>2264</v>
      </c>
      <c r="C8" s="64" t="s">
        <v>2258</v>
      </c>
      <c r="D8" s="64" t="s">
        <v>2252</v>
      </c>
      <c r="E8" s="69">
        <v>110</v>
      </c>
      <c r="F8" s="69" t="s">
        <v>1433</v>
      </c>
      <c r="G8" s="65">
        <v>25250000</v>
      </c>
      <c r="H8" s="3">
        <v>43054</v>
      </c>
      <c r="I8" s="70">
        <v>44158</v>
      </c>
      <c r="J8" s="70">
        <v>44146</v>
      </c>
      <c r="K8" s="248"/>
      <c r="L8" s="248"/>
      <c r="M8" s="249" t="e">
        <f t="shared" si="0"/>
        <v>#N/A</v>
      </c>
      <c r="N8" s="72" t="s">
        <v>2272</v>
      </c>
      <c r="O8" s="104" t="s">
        <v>2268</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2271</v>
      </c>
      <c r="B9" s="64" t="s">
        <v>2265</v>
      </c>
      <c r="C9" s="64" t="s">
        <v>2259</v>
      </c>
      <c r="D9" s="64" t="s">
        <v>2253</v>
      </c>
      <c r="E9" s="69">
        <v>110</v>
      </c>
      <c r="F9" s="69" t="s">
        <v>1433</v>
      </c>
      <c r="G9" s="65">
        <v>28850000</v>
      </c>
      <c r="H9" s="3">
        <v>43054</v>
      </c>
      <c r="I9" s="70">
        <v>44158</v>
      </c>
      <c r="J9" s="70">
        <v>44146</v>
      </c>
      <c r="K9" s="248"/>
      <c r="L9" s="248"/>
      <c r="M9" s="249" t="e">
        <f t="shared" si="0"/>
        <v>#N/A</v>
      </c>
      <c r="N9" s="72" t="s">
        <v>2271</v>
      </c>
      <c r="O9" s="104" t="s">
        <v>2267</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t="s">
        <v>2273</v>
      </c>
      <c r="B10" s="64" t="s">
        <v>2266</v>
      </c>
      <c r="C10" s="64" t="s">
        <v>2260</v>
      </c>
      <c r="D10" s="64" t="s">
        <v>2254</v>
      </c>
      <c r="E10" s="69">
        <v>110</v>
      </c>
      <c r="F10" s="69" t="s">
        <v>1433</v>
      </c>
      <c r="G10" s="65">
        <v>17950000</v>
      </c>
      <c r="H10" s="3">
        <v>43054</v>
      </c>
      <c r="I10" s="70">
        <v>44886</v>
      </c>
      <c r="J10" s="281">
        <v>44874</v>
      </c>
      <c r="K10" s="248"/>
      <c r="L10" s="248"/>
      <c r="M10" s="249" t="e">
        <f t="shared" si="0"/>
        <v>#N/A</v>
      </c>
      <c r="N10" s="72" t="s">
        <v>2273</v>
      </c>
      <c r="O10" s="104" t="s">
        <v>2267</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t="s">
        <v>2274</v>
      </c>
      <c r="B11" s="64" t="s">
        <v>2277</v>
      </c>
      <c r="C11" s="64" t="s">
        <v>2261</v>
      </c>
      <c r="D11" s="64" t="s">
        <v>2255</v>
      </c>
      <c r="E11" s="69">
        <v>110</v>
      </c>
      <c r="F11" s="69" t="s">
        <v>1433</v>
      </c>
      <c r="G11" s="65">
        <v>5450000</v>
      </c>
      <c r="H11" s="3">
        <v>43054</v>
      </c>
      <c r="I11" s="70">
        <v>45250</v>
      </c>
      <c r="J11" s="70">
        <v>45238</v>
      </c>
      <c r="K11" s="248"/>
      <c r="L11" s="248"/>
      <c r="M11" s="249" t="e">
        <f t="shared" si="0"/>
        <v>#N/A</v>
      </c>
      <c r="N11" s="72" t="s">
        <v>2274</v>
      </c>
      <c r="O11" s="104" t="s">
        <v>2269</v>
      </c>
      <c r="P11" s="71">
        <v>100</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t="s">
        <v>2275</v>
      </c>
      <c r="B12" s="64" t="s">
        <v>2278</v>
      </c>
      <c r="C12" s="64" t="s">
        <v>2262</v>
      </c>
      <c r="D12" s="64" t="s">
        <v>2256</v>
      </c>
      <c r="E12" s="69">
        <v>100</v>
      </c>
      <c r="F12" s="69" t="s">
        <v>1433</v>
      </c>
      <c r="G12" s="65">
        <v>5500000</v>
      </c>
      <c r="H12" s="3">
        <v>43054</v>
      </c>
      <c r="I12" s="70">
        <v>45250</v>
      </c>
      <c r="J12" s="70">
        <v>45238</v>
      </c>
      <c r="K12" s="248"/>
      <c r="L12" s="248"/>
      <c r="M12" s="249" t="e">
        <f t="shared" si="0"/>
        <v>#N/A</v>
      </c>
      <c r="N12" s="72" t="s">
        <v>2275</v>
      </c>
      <c r="O12" s="104" t="s">
        <v>2270</v>
      </c>
      <c r="P12" s="71">
        <v>100</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t="s">
        <v>2276</v>
      </c>
      <c r="B13" s="64" t="s">
        <v>2279</v>
      </c>
      <c r="C13" s="64" t="s">
        <v>2263</v>
      </c>
      <c r="D13" s="64" t="s">
        <v>2257</v>
      </c>
      <c r="E13" s="69">
        <v>110</v>
      </c>
      <c r="F13" s="69" t="s">
        <v>1433</v>
      </c>
      <c r="G13" s="65">
        <v>9300000</v>
      </c>
      <c r="H13" s="3">
        <v>43054</v>
      </c>
      <c r="I13" s="70">
        <v>45250</v>
      </c>
      <c r="J13" s="70">
        <v>45238</v>
      </c>
      <c r="K13" s="248"/>
      <c r="L13" s="248"/>
      <c r="M13" s="249" t="e">
        <f t="shared" si="0"/>
        <v>#N/A</v>
      </c>
      <c r="N13" s="72" t="s">
        <v>2276</v>
      </c>
      <c r="O13" s="104" t="s">
        <v>2270</v>
      </c>
      <c r="P13" s="71">
        <v>100</v>
      </c>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A13">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140" activePane="bottomRight" state="frozen"/>
      <selection pane="topRight" activeCell="B1" sqref="B1"/>
      <selection pane="bottomLeft" activeCell="A2" sqref="A2"/>
      <selection pane="bottomRight" activeCell="AA164" sqref="AA16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4.42578125" style="8"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2231</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2232</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2235</v>
      </c>
      <c r="AB19" s="233" t="s">
        <v>2236</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2242</v>
      </c>
      <c r="AB152" s="233" t="s">
        <v>2241</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2246</v>
      </c>
      <c r="AB164" s="233" t="s">
        <v>2247</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2243</v>
      </c>
      <c r="AB179" s="233" t="s">
        <v>2244</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2233</v>
      </c>
      <c r="AB214" s="233" t="s">
        <v>2234</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2239</v>
      </c>
      <c r="AB221" s="233" t="s">
        <v>2240</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2237</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2237</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H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2245</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2238</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2238</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Juha Manu</cp:lastModifiedBy>
  <cp:lastPrinted>2016-12-22T18:42:50Z</cp:lastPrinted>
  <dcterms:created xsi:type="dcterms:W3CDTF">2010-06-11T13:43:43Z</dcterms:created>
  <dcterms:modified xsi:type="dcterms:W3CDTF">2017-11-15T13:30:52Z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