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hbmain\data\Stockholm\HC\HCS\Trading\Index\"/>
    </mc:Choice>
  </mc:AlternateContent>
  <bookViews>
    <workbookView xWindow="-3165" yWindow="720" windowWidth="25590" windowHeight="8325" activeTab="1"/>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LookupValues!$AA$2:$AA$330</definedName>
    <definedName name="CouponBondIssuersTable">LookupValues!$AA$2:$AB$333</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W198" i="1"/>
  <c r="W199" i="1"/>
  <c r="W200" i="1"/>
  <c r="W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B198" i="1"/>
  <c r="AG198" i="1"/>
  <c r="AL198" i="1"/>
  <c r="AQ198" i="1"/>
  <c r="AV198" i="1"/>
  <c r="BA198" i="1"/>
  <c r="BF198" i="1"/>
  <c r="BK198" i="1"/>
  <c r="BP198" i="1"/>
  <c r="AB199" i="1"/>
  <c r="AG199" i="1"/>
  <c r="AL199" i="1"/>
  <c r="AQ199" i="1"/>
  <c r="AV199" i="1"/>
  <c r="BA199" i="1"/>
  <c r="BF199" i="1"/>
  <c r="BK199" i="1"/>
  <c r="BP199" i="1"/>
  <c r="AB200" i="1"/>
  <c r="AG200" i="1"/>
  <c r="AL200" i="1"/>
  <c r="AQ200" i="1"/>
  <c r="AV200" i="1"/>
  <c r="BA200" i="1"/>
  <c r="BF200" i="1"/>
  <c r="BK200" i="1"/>
  <c r="BP200" i="1"/>
  <c r="AB201" i="1"/>
  <c r="AG201" i="1"/>
  <c r="AL201" i="1"/>
  <c r="AQ201" i="1"/>
  <c r="AV201" i="1"/>
  <c r="BA201" i="1"/>
  <c r="BF201" i="1"/>
  <c r="BK201" i="1"/>
  <c r="BP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Juha Manu</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<sst xmlns="http://schemas.openxmlformats.org/spreadsheetml/2006/main" count="3421" uniqueCount="2256">
  <si>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</si>
  <si>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</si>
  <si>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</si>
  <si>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</si>
  <si>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</si>
  <si>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</si>
  <si>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</si>
  <si>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</si>
  <si>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</si>
  <si>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</si>
  <si>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</si>
  <si>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</si>
  <si>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</si>
  <si>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</si>
  <si>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</si>
  <si>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</si>
  <si>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</si>
  <si>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</si>
  <si>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</si>
  <si>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</si>
  <si>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</si>
  <si>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</si>
  <si>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</si>
  <si>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</si>
  <si>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</si>
  <si>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</si>
  <si>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</si>
  <si>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</si>
  <si>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</si>
  <si>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</si>
  <si>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</si>
  <si>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</si>
  <si>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</si>
  <si>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</si>
  <si>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</si>
  <si>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</si>
  <si>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</si>
  <si>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</si>
  <si>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</si>
  <si>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</si>
  <si>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</si>
  <si>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</si>
  <si>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</si>
  <si>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</si>
  <si>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</si>
  <si>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</si>
  <si>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</si>
  <si>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</si>
  <si>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</si>
  <si>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</si>
  <si>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</si>
  <si>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</si>
  <si>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</si>
  <si>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</si>
  <si>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</si>
  <si>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</si>
  <si>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</si>
  <si>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</si>
  <si>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</si>
  <si>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</si>
  <si>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</si>
  <si>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</si>
  <si>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</si>
  <si>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</si>
  <si>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</si>
  <si>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</si>
  <si>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</si>
  <si>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</si>
  <si>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</si>
  <si>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</si>
  <si>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</si>
  <si>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</si>
  <si>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</si>
  <si>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</si>
  <si>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</si>
  <si>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</si>
  <si>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</si>
  <si>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</si>
  <si>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</si>
  <si>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</si>
  <si>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</si>
  <si>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</si>
  <si>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</si>
  <si>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</si>
  <si>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</si>
  <si>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</si>
  <si>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</si>
  <si>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</si>
  <si>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</si>
  <si>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</si>
  <si>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</si>
  <si>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</si>
  <si>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</si>
  <si>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</si>
  <si>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</si>
  <si>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</si>
  <si>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</si>
  <si>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</si>
  <si>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</si>
  <si>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</si>
  <si>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</si>
  <si>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</si>
  <si>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</si>
  <si>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</si>
  <si>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</si>
  <si>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</si>
  <si>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</si>
  <si>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</si>
  <si>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</si>
  <si>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</si>
  <si>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</si>
  <si>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</si>
  <si>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</si>
  <si>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</si>
  <si>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</si>
  <si>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</si>
  <si>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</si>
  <si>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</si>
  <si>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</si>
  <si>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</si>
  <si>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</si>
  <si>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</si>
  <si>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</si>
  <si>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</si>
  <si>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</si>
  <si>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</si>
  <si>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</si>
  <si>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</si>
  <si>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</si>
  <si>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</si>
  <si>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</si>
  <si>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</si>
  <si>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</si>
  <si>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</si>
  <si>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</si>
  <si>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</si>
  <si>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</si>
  <si>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</si>
  <si>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</si>
  <si>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</si>
  <si>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</si>
  <si>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</si>
  <si>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</si>
  <si>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</si>
  <si>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</si>
  <si>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</si>
  <si>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</si>
  <si>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</si>
  <si>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</si>
  <si>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</si>
  <si>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</si>
  <si>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</si>
  <si>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</si>
  <si>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</si>
  <si>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</si>
  <si>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</si>
  <si>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</si>
  <si>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</si>
  <si>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</si>
  <si>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</si>
  <si>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</si>
  <si>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</si>
  <si>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</si>
  <si>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</si>
  <si>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</si>
  <si>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</si>
  <si>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</si>
  <si>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</si>
  <si>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</si>
  <si>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</si>
  <si>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</si>
  <si>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</si>
  <si>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</si>
  <si>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</si>
  <si>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</si>
  <si>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</si>
  <si>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</si>
  <si>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</si>
  <si>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</si>
  <si>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</si>
  <si>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</si>
  <si>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</si>
  <si>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</si>
  <si>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</si>
  <si>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</si>
  <si>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</si>
  <si>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</si>
  <si>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</si>
  <si>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</si>
  <si>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</si>
  <si>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</si>
  <si>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</si>
  <si>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</si>
  <si>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</si>
  <si>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</si>
  <si>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</si>
  <si>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</si>
  <si>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</si>
  <si>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</si>
  <si>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</si>
  <si>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</si>
  <si>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</si>
  <si>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</si>
  <si>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</si>
  <si>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</si>
  <si>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</si>
  <si>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</si>
  <si>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</si>
  <si>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</si>
  <si>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</si>
  <si>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</si>
  <si>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</si>
  <si>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</si>
  <si>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</si>
  <si>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</si>
  <si>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</si>
  <si>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</si>
  <si>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</si>
  <si>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</si>
  <si>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</si>
  <si>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</si>
  <si>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</si>
  <si>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</si>
  <si>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</si>
  <si>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</si>
  <si>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</si>
  <si>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</si>
  <si>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</si>
  <si>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</si>
  <si>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</si>
  <si>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</si>
  <si>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</si>
  <si>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</si>
  <si>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</si>
  <si>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</si>
  <si>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</si>
  <si>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</si>
  <si>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</si>
  <si>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</si>
  <si>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</si>
  <si>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</si>
  <si>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</si>
  <si>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</si>
  <si>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</si>
  <si>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</si>
  <si>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</si>
  <si>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</si>
  <si>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</si>
  <si>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</si>
  <si>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</si>
  <si>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</si>
  <si>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</si>
  <si>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</si>
  <si>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</si>
  <si>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</si>
  <si>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</si>
  <si>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</si>
  <si>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</si>
  <si>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</si>
  <si>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</si>
  <si>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</si>
  <si>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</si>
  <si>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</si>
  <si>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</si>
  <si>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</si>
  <si>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</si>
  <si>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</si>
  <si>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</si>
  <si>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</si>
  <si>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</si>
  <si>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</si>
  <si>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</si>
  <si>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</si>
  <si>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</si>
  <si>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</si>
  <si>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</si>
  <si>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</si>
  <si>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</si>
  <si>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</si>
  <si>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</si>
  <si>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</si>
  <si>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</si>
  <si>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</si>
  <si>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</si>
  <si>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</si>
  <si>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</si>
  <si>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</si>
  <si>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</si>
  <si>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</si>
  <si>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</si>
  <si>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</si>
  <si>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</si>
  <si>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</si>
  <si>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</si>
  <si>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</si>
  <si>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</si>
  <si>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</si>
  <si>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</si>
  <si>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</si>
  <si>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</si>
  <si>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</si>
  <si>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</si>
  <si>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</si>
  <si>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</si>
  <si>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</si>
  <si>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</si>
  <si>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</si>
  <si>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</si>
  <si>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</si>
  <si>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</si>
  <si>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</si>
  <si>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</si>
  <si>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</si>
  <si>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</si>
  <si>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</si>
  <si>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</si>
  <si>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</si>
  <si>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</si>
  <si>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</si>
  <si>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</si>
  <si>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</si>
  <si>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</si>
  <si>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</si>
  <si>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</si>
  <si>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</si>
  <si>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</si>
  <si>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</si>
  <si>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</si>
  <si>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</si>
  <si>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</si>
  <si>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</si>
  <si>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</si>
  <si>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</si>
  <si>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</si>
  <si>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</si>
  <si>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</si>
  <si>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</si>
  <si>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</si>
  <si>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</si>
  <si>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</si>
  <si>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</si>
  <si>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</si>
  <si>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</si>
  <si>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</si>
  <si>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</si>
  <si>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</si>
  <si>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</si>
  <si>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</si>
  <si>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</si>
  <si>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</si>
  <si>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</si>
  <si>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</si>
  <si>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</si>
  <si>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</si>
  <si>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</si>
  <si>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</si>
  <si>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</si>
  <si>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</si>
  <si>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</si>
  <si>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</si>
  <si>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</si>
  <si>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</si>
  <si>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</si>
  <si>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</si>
  <si>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</si>
  <si>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</si>
  <si>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</si>
  <si>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</si>
  <si>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</si>
  <si>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</si>
  <si>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</si>
  <si>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</si>
  <si>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</si>
  <si>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</si>
  <si>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</si>
  <si>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</si>
  <si>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</si>
  <si>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</si>
  <si>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</si>
  <si>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</si>
  <si>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</si>
  <si>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</si>
  <si>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</si>
  <si>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</si>
  <si>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</si>
  <si>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</si>
  <si>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</si>
  <si>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</si>
  <si>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</si>
  <si>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</si>
  <si>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</si>
  <si>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</si>
  <si>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</si>
  <si>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</si>
  <si>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</si>
  <si>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</si>
  <si>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</si>
  <si>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</si>
  <si>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</si>
  <si>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</si>
  <si>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</si>
  <si>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</si>
  <si>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</si>
  <si>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</si>
  <si>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</si>
  <si>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</si>
  <si>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</si>
  <si>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</si>
  <si>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</si>
  <si>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</si>
  <si>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</si>
  <si>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</si>
  <si>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</si>
  <si>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</si>
  <si>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</si>
  <si>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</si>
  <si>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</si>
  <si>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</si>
  <si>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</si>
  <si>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</si>
  <si>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</si>
  <si>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</si>
  <si>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</si>
  <si>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</si>
  <si>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</si>
  <si>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</si>
  <si>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</si>
  <si>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</si>
  <si>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</si>
  <si>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</si>
  <si>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</si>
  <si>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</si>
  <si>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</si>
  <si>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</si>
  <si>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</si>
  <si>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</si>
  <si>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</si>
  <si>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</si>
  <si>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</si>
  <si>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</si>
  <si>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</si>
  <si>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</si>
  <si>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</si>
  <si>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</si>
  <si>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</si>
  <si>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</si>
  <si>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</si>
  <si>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</si>
  <si>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</si>
  <si>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</si>
  <si>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</si>
  <si>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</si>
  <si>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</si>
  <si>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</si>
  <si>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</si>
  <si>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</si>
  <si>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</si>
  <si>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</si>
  <si>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</si>
  <si>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</si>
  <si>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</si>
  <si>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</si>
  <si>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</si>
  <si>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</si>
  <si>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</si>
  <si>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</si>
  <si>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</si>
  <si>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</si>
  <si>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</si>
  <si>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</si>
  <si>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</si>
  <si>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</si>
  <si>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</si>
  <si>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</si>
  <si>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</si>
  <si>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</si>
  <si>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</si>
  <si>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</si>
  <si>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</si>
  <si>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</si>
  <si>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</si>
  <si>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</si>
  <si>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</si>
  <si>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</si>
  <si>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</si>
  <si>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</si>
  <si>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</si>
  <si>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</si>
  <si>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</si>
  <si>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</si>
  <si>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</si>
  <si>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</si>
  <si>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</si>
  <si>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</si>
  <si>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</si>
  <si>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</si>
  <si>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</si>
  <si>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</si>
  <si>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</si>
  <si>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</si>
  <si>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</si>
  <si>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</si>
  <si>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</si>
  <si>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</si>
  <si>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</si>
  <si>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</si>
  <si>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</si>
  <si>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</si>
  <si>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</si>
  <si>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</si>
  <si>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</si>
  <si>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</si>
  <si>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</si>
  <si>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</si>
  <si>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</si>
  <si>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</si>
  <si>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</si>
  <si>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</si>
  <si>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</si>
  <si>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</si>
  <si>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</si>
  <si>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</si>
  <si>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</si>
  <si>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</si>
  <si>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</si>
  <si>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</si>
  <si>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</si>
  <si>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</si>
  <si>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</si>
  <si>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</si>
  <si>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</si>
  <si>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</si>
  <si>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</si>
  <si>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</si>
  <si>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</si>
  <si>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</si>
  <si>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</si>
  <si>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</si>
  <si>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</si>
  <si>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</si>
  <si>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</si>
  <si>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</si>
  <si>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</si>
  <si>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</si>
  <si>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</si>
  <si>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</si>
  <si>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</si>
  <si>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</si>
  <si>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</si>
  <si>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</si>
  <si>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</si>
  <si>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</si>
  <si>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</si>
  <si>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</si>
  <si>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</si>
  <si>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</si>
  <si>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</si>
  <si>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</si>
  <si>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</si>
  <si>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</si>
  <si>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</si>
  <si>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</si>
  <si>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</si>
  <si>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</si>
  <si>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</si>
  <si>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</si>
  <si>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</si>
  <si>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</si>
  <si>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</si>
  <si>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</si>
  <si>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</si>
  <si>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</si>
  <si>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</si>
  <si>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</si>
  <si>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</si>
  <si>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</si>
  <si>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</si>
  <si>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</si>
  <si>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</si>
  <si>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</si>
  <si>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</si>
  <si>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</si>
  <si>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</si>
  <si>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</si>
  <si>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</si>
  <si>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</si>
  <si>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</si>
  <si>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</si>
  <si>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</si>
  <si>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</si>
  <si>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</si>
  <si>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</si>
  <si>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</si>
  <si>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</si>
  <si>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</si>
  <si>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</si>
  <si>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</si>
  <si>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</si>
  <si>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</si>
  <si>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</si>
  <si>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</si>
  <si>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</si>
  <si>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</si>
  <si>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</si>
  <si>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</si>
  <si>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</si>
  <si>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</si>
  <si>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</si>
  <si>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</si>
  <si>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</si>
  <si>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</si>
  <si>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</si>
  <si>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</si>
  <si>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</si>
  <si>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</si>
  <si>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</si>
  <si>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</si>
  <si>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</si>
  <si>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</si>
  <si>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</si>
  <si>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</si>
  <si>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</si>
  <si>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</si>
  <si>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</si>
  <si>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</si>
  <si>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</si>
  <si>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</si>
  <si>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</si>
  <si>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</si>
  <si>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</si>
  <si>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</si>
  <si>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</si>
  <si>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</si>
  <si>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</si>
  <si>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</si>
  <si>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</si>
  <si>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</si>
  <si>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</si>
  <si>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</si>
  <si>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</si>
  <si>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</si>
  <si>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</si>
  <si>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</si>
  <si>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</si>
  <si>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</si>
  <si>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</si>
  <si>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</si>
  <si>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</si>
  <si>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</si>
  <si>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</si>
  <si>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</si>
  <si>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</si>
  <si>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</si>
  <si>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</si>
  <si>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</si>
  <si>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</si>
  <si>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</si>
  <si>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</si>
  <si>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</si>
  <si>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</si>
  <si>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</si>
  <si>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</si>
  <si>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</si>
  <si>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</si>
  <si>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</si>
  <si>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</si>
  <si>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</si>
  <si>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</si>
  <si>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</si>
  <si>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</si>
  <si>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</si>
  <si>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</si>
  <si>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</si>
  <si>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</si>
  <si>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</si>
  <si>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</si>
  <si>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</si>
  <si>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</si>
  <si>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</si>
  <si>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</si>
  <si>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</si>
  <si>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</si>
  <si>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</si>
  <si>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</si>
  <si>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</si>
  <si>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</si>
  <si>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</si>
  <si>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</si>
  <si>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</si>
  <si>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</si>
  <si>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</si>
  <si>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</si>
  <si>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</si>
  <si>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</si>
  <si>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</si>
  <si>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</si>
  <si>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</si>
  <si>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</si>
  <si>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</si>
  <si>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</si>
  <si>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</si>
  <si>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</si>
  <si>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</si>
  <si>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</si>
  <si>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</si>
  <si>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</si>
  <si>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</si>
  <si>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</si>
  <si>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</si>
  <si>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</si>
  <si>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</si>
  <si>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</si>
  <si>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</si>
  <si>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</si>
  <si>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</si>
  <si>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</si>
  <si>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</si>
  <si>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</si>
  <si>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</si>
  <si>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</si>
  <si>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</si>
  <si>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</si>
  <si>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</si>
  <si>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</si>
  <si>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</si>
  <si>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</si>
  <si>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</si>
  <si>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</si>
  <si>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</si>
  <si>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</si>
  <si>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</si>
  <si>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</si>
  <si>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</si>
  <si>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</si>
  <si>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</si>
  <si>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</si>
  <si>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</si>
  <si>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</si>
  <si>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</si>
  <si>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</si>
  <si>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</si>
  <si>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</si>
  <si>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</si>
  <si>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</si>
  <si>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</si>
  <si>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</si>
  <si>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</si>
  <si>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</si>
  <si>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</si>
  <si>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</si>
  <si>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</si>
  <si>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</si>
  <si>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</si>
  <si>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</si>
  <si>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</si>
  <si>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</si>
  <si>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</si>
  <si>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</si>
  <si>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</si>
  <si>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</si>
  <si>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</si>
  <si>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</si>
  <si>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</si>
  <si>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</si>
  <si>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</si>
  <si>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</si>
  <si>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</si>
  <si>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</si>
  <si>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</si>
  <si>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</si>
  <si>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</si>
  <si>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</si>
  <si>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</si>
  <si>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</si>
  <si>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</si>
  <si>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</si>
  <si>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</si>
  <si>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</si>
  <si>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</si>
  <si>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</si>
  <si>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</si>
  <si>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</si>
  <si>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</si>
  <si>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</si>
  <si>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</si>
  <si>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</si>
  <si>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</si>
  <si>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</si>
  <si>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</si>
  <si>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</si>
  <si>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</si>
  <si>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</si>
  <si>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</si>
  <si>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</si>
  <si>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</si>
  <si>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</si>
  <si>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</si>
  <si>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</si>
  <si>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</si>
  <si>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</si>
  <si>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</si>
  <si>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</si>
  <si>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</si>
  <si>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</si>
  <si>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</si>
  <si>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</si>
  <si>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</si>
  <si>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</si>
  <si>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</si>
  <si>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</si>
  <si>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</si>
  <si>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</si>
  <si>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</si>
  <si>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</si>
  <si>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</si>
  <si>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</si>
  <si>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</si>
  <si>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</si>
  <si>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</si>
  <si>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</si>
  <si>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</si>
  <si>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</si>
  <si>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</si>
  <si>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</si>
  <si>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</si>
  <si>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</si>
  <si>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</si>
  <si>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</si>
  <si>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</si>
  <si>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</si>
  <si>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</si>
  <si>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</si>
  <si>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</si>
  <si>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</si>
  <si>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</si>
  <si>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</si>
  <si>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</si>
  <si>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</si>
  <si>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</si>
  <si>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</si>
  <si>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</si>
  <si>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</si>
  <si>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</si>
  <si>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</si>
  <si>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</si>
  <si>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</si>
  <si>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</si>
  <si>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</si>
  <si>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</si>
  <si>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</si>
  <si>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</si>
  <si>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</si>
  <si>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</si>
  <si>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</si>
  <si>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</si>
  <si>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</si>
  <si>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</si>
  <si>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</si>
  <si>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</si>
  <si>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</si>
  <si>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</si>
  <si>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</si>
  <si>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</si>
  <si>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</si>
  <si>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</si>
  <si>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</si>
  <si>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</si>
  <si>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</si>
  <si>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</si>
  <si>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</si>
  <si>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</si>
  <si>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</si>
  <si>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</si>
  <si>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</si>
  <si>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</si>
  <si>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</si>
  <si>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</si>
  <si>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</si>
  <si>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</si>
  <si>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</si>
  <si>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</si>
  <si>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</si>
  <si>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</si>
  <si>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</si>
  <si>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</si>
  <si>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</si>
  <si>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</si>
  <si>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</si>
  <si>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</si>
  <si>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</si>
  <si>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</si>
  <si>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</si>
  <si>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</si>
  <si>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</si>
  <si>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</si>
  <si>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</si>
  <si>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</si>
  <si>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</si>
  <si>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</si>
  <si>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</si>
  <si>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</si>
  <si>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</si>
  <si>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</si>
  <si>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</si>
  <si>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</si>
  <si>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</si>
  <si>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</si>
  <si>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</si>
  <si>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</si>
  <si>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</si>
  <si>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</si>
  <si>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</si>
  <si>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</si>
  <si>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</si>
  <si>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</si>
  <si>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</si>
  <si>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</si>
  <si>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</si>
  <si>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</si>
  <si>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</si>
  <si>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</si>
  <si>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</si>
  <si>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</si>
  <si>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</si>
  <si>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</si>
  <si>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</si>
  <si>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</si>
  <si>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</si>
  <si>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</si>
  <si>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</si>
  <si>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</si>
  <si>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</si>
  <si>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</si>
  <si>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</si>
  <si>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</si>
  <si>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</si>
  <si>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</si>
  <si>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</si>
  <si>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</si>
  <si>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</si>
  <si>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</si>
  <si>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</si>
  <si>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</si>
  <si>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</si>
  <si>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</si>
  <si>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</si>
  <si>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</si>
  <si>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</si>
  <si>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</si>
  <si>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</si>
  <si>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</si>
  <si>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</si>
  <si>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</si>
  <si>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</si>
  <si>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</si>
  <si>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</si>
  <si>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</si>
  <si>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</si>
  <si>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</si>
  <si>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</si>
  <si>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</si>
  <si>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</si>
  <si>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</si>
  <si>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</si>
  <si>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</si>
  <si>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</si>
  <si>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</si>
  <si>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</si>
  <si>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</si>
  <si>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</si>
  <si>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</si>
  <si>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</si>
  <si>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</si>
  <si>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</si>
  <si>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</si>
  <si>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</si>
  <si>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</si>
  <si>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</si>
  <si>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</si>
  <si>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</si>
  <si>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</si>
  <si>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</si>
  <si>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</si>
  <si>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</si>
  <si>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</si>
  <si>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</si>
  <si>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</si>
  <si>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</si>
  <si>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</si>
  <si>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</si>
  <si>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</si>
  <si>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</si>
  <si>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</si>
  <si>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</si>
  <si>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</si>
  <si>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</si>
  <si>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</si>
  <si>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</si>
  <si>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</si>
  <si>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</si>
  <si>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</si>
  <si>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</si>
  <si>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</si>
  <si>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</si>
  <si>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</si>
  <si>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</si>
  <si>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</si>
  <si>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</si>
  <si>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</si>
  <si>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</si>
  <si>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</si>
  <si>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</si>
  <si>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</si>
  <si>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</si>
  <si>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</si>
  <si>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</si>
  <si>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</si>
  <si>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</si>
  <si>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</si>
  <si>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</si>
  <si>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</si>
  <si>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</si>
  <si>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</si>
  <si>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</si>
  <si>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</si>
  <si>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</si>
  <si>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</si>
  <si>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</si>
  <si>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</si>
  <si>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</si>
  <si>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</si>
  <si>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</si>
  <si>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</si>
  <si>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</si>
  <si>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</si>
  <si>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</si>
  <si>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</si>
  <si>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</si>
  <si>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</si>
  <si>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</si>
  <si>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</si>
  <si>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</si>
  <si>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</si>
  <si>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</si>
  <si>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</si>
  <si>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</si>
  <si>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</si>
  <si>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</si>
  <si>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</si>
  <si>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</si>
  <si>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</si>
  <si>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</si>
  <si>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</si>
  <si>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</si>
  <si>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</si>
  <si>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</si>
  <si>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</si>
  <si>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</si>
  <si>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</si>
  <si>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</si>
  <si>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</si>
  <si>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</si>
  <si>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</si>
  <si>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</si>
  <si>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</si>
  <si>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</si>
  <si>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</si>
  <si>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</si>
  <si>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</si>
  <si>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</si>
  <si>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</si>
  <si>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</si>
  <si>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</si>
  <si>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</si>
  <si>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</si>
  <si>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</si>
  <si>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</si>
  <si>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</si>
  <si>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</si>
  <si>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</si>
  <si>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</si>
  <si>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</si>
  <si>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</si>
  <si>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</si>
  <si>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</si>
  <si>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</si>
  <si>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</si>
  <si>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</si>
  <si>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</si>
  <si>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</si>
  <si>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</si>
  <si>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</si>
  <si>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</si>
  <si>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</si>
  <si>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</si>
  <si>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</si>
  <si>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</si>
  <si>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</si>
  <si>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</si>
  <si>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</si>
  <si>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</si>
  <si>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</si>
  <si>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</si>
  <si>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</si>
  <si>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</si>
  <si>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</si>
  <si>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</si>
  <si>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</si>
  <si>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</si>
  <si>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</si>
  <si>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</si>
  <si>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</si>
  <si>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</si>
  <si>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</si>
  <si>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</si>
  <si>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</si>
  <si>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</si>
  <si>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</si>
  <si>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</si>
  <si>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</si>
  <si>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</si>
  <si>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</si>
  <si>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</si>
  <si>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</si>
  <si>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</si>
  <si>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</si>
  <si>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</si>
  <si>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</si>
  <si>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</si>
  <si>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</si>
  <si>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</si>
  <si>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</si>
  <si>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</si>
  <si>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</si>
  <si>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</si>
  <si>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</si>
  <si>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</si>
  <si>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</si>
  <si>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</si>
  <si>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</si>
  <si>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</si>
  <si>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</si>
  <si>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</si>
  <si>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</si>
  <si>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</si>
  <si>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</si>
  <si>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</si>
  <si>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</si>
  <si>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</si>
  <si>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</si>
  <si>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</si>
  <si>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</si>
  <si>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</si>
  <si>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</si>
  <si>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</si>
  <si>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</si>
  <si>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</si>
  <si>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</si>
  <si>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</si>
  <si>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</si>
  <si>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</si>
  <si>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</si>
  <si>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</si>
  <si>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</si>
  <si>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</si>
  <si>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</si>
  <si>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</si>
  <si>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</si>
  <si>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</si>
  <si>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</si>
  <si>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</si>
  <si>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</si>
  <si>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</si>
  <si>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</si>
  <si>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</si>
  <si>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</si>
  <si>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</si>
  <si>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</si>
  <si>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</si>
  <si>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</si>
  <si>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</si>
  <si>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</si>
  <si>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</si>
  <si>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</si>
  <si>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</si>
  <si>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</si>
  <si>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</si>
  <si>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</si>
  <si>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</si>
  <si>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</si>
  <si>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</si>
  <si>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</si>
  <si>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</si>
  <si>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</si>
  <si>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</si>
  <si>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</si>
  <si>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</si>
  <si>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</si>
  <si>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</si>
  <si>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</si>
  <si>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</si>
  <si>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</si>
  <si>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</si>
  <si>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</si>
  <si>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</si>
  <si>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</si>
  <si>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</si>
  <si>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</si>
  <si>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</si>
  <si>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</si>
  <si>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</si>
  <si>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</si>
  <si>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</si>
  <si>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</si>
  <si>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</si>
  <si>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</si>
  <si>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</si>
  <si>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</si>
  <si>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</si>
  <si>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</si>
  <si>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</si>
  <si>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</si>
  <si>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</si>
  <si>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</si>
  <si>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</si>
  <si>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</si>
  <si>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</si>
  <si>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</si>
  <si>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</si>
  <si>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</si>
  <si>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</si>
  <si>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</si>
  <si>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</si>
  <si>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</si>
  <si>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</si>
  <si>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</si>
  <si>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</si>
  <si>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</si>
  <si>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</si>
  <si>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</si>
  <si>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</si>
  <si>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</si>
  <si>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</si>
  <si>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</si>
  <si>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</si>
  <si>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</si>
  <si>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</si>
  <si>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</si>
  <si>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</si>
  <si>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</si>
  <si>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</si>
  <si>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</si>
  <si>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</si>
  <si>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</si>
  <si>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</si>
  <si>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</si>
  <si>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</si>
  <si>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</si>
  <si>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</si>
  <si>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</si>
  <si>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</si>
  <si>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</si>
  <si>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</si>
  <si>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</si>
  <si>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</si>
  <si>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</si>
  <si>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</si>
  <si>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</si>
  <si>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</si>
  <si>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</si>
  <si>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</si>
  <si>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</si>
  <si>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</si>
  <si>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</si>
  <si>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</si>
  <si>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</si>
  <si>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</si>
  <si>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</si>
  <si>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</si>
  <si>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</si>
  <si>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</si>
  <si>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</si>
  <si>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</si>
  <si>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</si>
  <si>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</si>
  <si>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</si>
  <si>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</si>
  <si>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</si>
  <si>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</si>
  <si>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</si>
  <si>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</si>
  <si>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</si>
  <si>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</si>
  <si>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</si>
  <si>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</si>
  <si>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</si>
  <si>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</si>
  <si>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</si>
  <si>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</si>
  <si>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</si>
  <si>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</si>
  <si>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</si>
  <si>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</si>
  <si>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</si>
  <si>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</si>
  <si>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</si>
  <si>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</si>
  <si>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</si>
  <si>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</si>
  <si>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</si>
  <si>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</si>
  <si>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</si>
  <si>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</si>
  <si>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</si>
  <si>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</si>
  <si>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</si>
  <si>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</si>
  <si>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</si>
  <si>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</si>
  <si>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</si>
  <si>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</si>
  <si>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</si>
  <si>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</si>
  <si>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</si>
  <si>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</si>
  <si>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</si>
  <si>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</si>
  <si>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</si>
  <si>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</si>
  <si>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</si>
  <si>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</si>
  <si>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</si>
  <si>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</si>
  <si>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</si>
  <si>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</si>
  <si>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</si>
  <si>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</si>
  <si>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</si>
  <si>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</si>
  <si>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</si>
  <si>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</si>
  <si>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</si>
  <si>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</si>
  <si>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</si>
  <si>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</si>
  <si>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</si>
  <si>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</si>
  <si>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</si>
  <si>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</si>
  <si>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</si>
  <si>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</si>
  <si>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</si>
  <si>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</si>
  <si>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</si>
  <si>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</si>
  <si>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</si>
  <si>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</si>
  <si>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</si>
  <si>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</si>
  <si>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</si>
  <si>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</si>
  <si>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</si>
  <si>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</si>
  <si>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</si>
  <si>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</si>
  <si>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</si>
  <si>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</si>
  <si>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</si>
  <si>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</si>
  <si>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</si>
  <si>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</si>
  <si>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</si>
  <si>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</si>
  <si>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</si>
  <si>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</si>
  <si>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</si>
  <si>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</si>
  <si>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</si>
  <si>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</si>
  <si>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</si>
  <si>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</si>
  <si>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</si>
  <si>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</si>
  <si>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</si>
  <si>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</si>
  <si>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</si>
  <si>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</si>
  <si>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</si>
  <si>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</si>
  <si>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</si>
  <si>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</si>
  <si>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</si>
  <si>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</si>
  <si>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</si>
  <si>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</si>
  <si>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</si>
  <si>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</si>
  <si>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</si>
  <si>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</si>
  <si>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</si>
  <si>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</si>
  <si>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</si>
  <si>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</si>
  <si>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</si>
  <si>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</si>
  <si>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</si>
  <si>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</si>
  <si>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</si>
  <si>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</si>
  <si>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</si>
  <si>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</si>
  <si>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</si>
  <si>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</si>
  <si>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</si>
  <si>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</si>
  <si>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</si>
  <si>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</si>
  <si>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</si>
  <si>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</si>
  <si>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</si>
  <si>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</si>
  <si>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</si>
  <si>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</si>
  <si>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</si>
  <si>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</si>
  <si>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</si>
  <si>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</si>
  <si>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</si>
  <si>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</si>
  <si>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</si>
  <si>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</si>
  <si>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</si>
  <si>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</si>
  <si>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</si>
  <si>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</si>
  <si>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</si>
  <si>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</si>
  <si>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</si>
  <si>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</si>
  <si>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</si>
  <si>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</si>
  <si>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</si>
  <si>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</si>
  <si>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</si>
  <si>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</si>
  <si>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</si>
  <si>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</si>
  <si>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</si>
  <si>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</si>
  <si>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</si>
  <si>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</si>
  <si>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</si>
  <si>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</si>
  <si>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</si>
  <si>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</si>
  <si>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</si>
  <si>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</si>
  <si>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</si>
  <si>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</si>
  <si>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</si>
  <si>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</si>
  <si>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</si>
  <si>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</si>
  <si>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</si>
  <si>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</si>
  <si>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</si>
  <si>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</si>
  <si>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</si>
  <si>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</si>
  <si>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</si>
  <si>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</si>
  <si>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</si>
  <si>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</si>
  <si>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</si>
  <si>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</si>
  <si>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</si>
  <si>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</si>
  <si>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</si>
  <si>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</si>
  <si>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</si>
  <si>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</si>
  <si>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</si>
  <si>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</si>
  <si>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</si>
  <si>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</si>
  <si>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</si>
  <si>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</si>
  <si>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</si>
  <si>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</si>
  <si>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</si>
  <si>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</si>
  <si>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</si>
  <si>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</si>
  <si>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</si>
  <si>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</si>
  <si>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</si>
  <si>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</si>
  <si>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</si>
  <si>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</si>
  <si>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</si>
  <si>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</si>
  <si>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</si>
  <si>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</si>
  <si>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</si>
  <si>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</si>
  <si>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</si>
  <si>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</si>
  <si>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</si>
  <si>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</si>
  <si>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</si>
  <si>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</si>
  <si>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</si>
  <si>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</si>
  <si>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</si>
  <si>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</si>
  <si>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</si>
  <si>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</si>
  <si>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</si>
  <si>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</si>
  <si>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</si>
  <si>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</si>
  <si>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</si>
  <si>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</si>
  <si>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</si>
  <si>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</si>
  <si>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</si>
  <si>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</si>
  <si>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</si>
  <si>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</si>
  <si>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</si>
  <si>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</si>
  <si>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</si>
  <si>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</si>
  <si>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</si>
  <si>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</si>
  <si>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</si>
  <si>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</si>
  <si>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</si>
  <si>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</si>
  <si>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</si>
  <si>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</si>
  <si>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</si>
  <si>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</si>
  <si>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</si>
  <si>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</si>
  <si>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</si>
  <si>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</si>
  <si>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</si>
  <si>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</si>
  <si>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</si>
  <si>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</si>
  <si>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</si>
  <si>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</si>
  <si>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</si>
  <si>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</si>
  <si>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</si>
  <si>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</si>
  <si>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</si>
  <si>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</si>
  <si>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</si>
  <si>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</si>
  <si>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</si>
  <si>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</si>
  <si>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</si>
  <si>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</si>
  <si>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</si>
  <si>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</si>
  <si>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</si>
  <si>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</si>
  <si>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</si>
  <si>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</si>
  <si>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</si>
  <si>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</si>
  <si>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</si>
  <si>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</si>
  <si>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</si>
  <si>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</si>
  <si>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</si>
  <si>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</si>
  <si>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</si>
  <si>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</si>
  <si>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</si>
  <si>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</si>
  <si>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</si>
  <si>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</si>
  <si>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</si>
  <si>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</si>
  <si>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</si>
  <si>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</si>
  <si>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</si>
  <si>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</si>
  <si>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</si>
  <si>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</si>
  <si>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</si>
  <si>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</si>
  <si>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</si>
  <si>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</si>
  <si>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</si>
  <si>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</si>
  <si>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</si>
  <si>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</si>
  <si>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</si>
  <si>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</si>
  <si>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</si>
  <si>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</si>
  <si>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</si>
  <si>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</si>
  <si>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</si>
  <si>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</si>
  <si>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</si>
  <si>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</si>
  <si>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</si>
  <si>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</si>
  <si>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</si>
  <si>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</si>
  <si>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</si>
  <si>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</si>
  <si>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</si>
  <si>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</si>
  <si>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</si>
  <si>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</si>
  <si>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</si>
  <si>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</si>
  <si>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</si>
  <si>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</si>
  <si>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</si>
  <si>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</si>
  <si>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</si>
  <si>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</si>
  <si>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</si>
  <si>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</si>
  <si>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</si>
  <si>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</si>
  <si>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</si>
  <si>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</si>
  <si>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</si>
  <si>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</si>
  <si>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</si>
  <si>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</si>
  <si>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</si>
  <si>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</si>
  <si>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</si>
  <si>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</si>
  <si>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</si>
  <si>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</si>
  <si>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</si>
  <si>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</si>
  <si>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</si>
  <si>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</si>
  <si>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</si>
  <si>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</si>
  <si>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</si>
  <si>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</si>
  <si>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</si>
  <si>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</si>
  <si>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</si>
  <si>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</si>
  <si>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</si>
  <si>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</si>
  <si>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</si>
  <si>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</si>
  <si>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</si>
  <si>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</si>
  <si>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</si>
  <si>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</si>
  <si>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</si>
  <si>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</si>
  <si>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</si>
  <si>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</si>
  <si>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</si>
  <si>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</si>
  <si>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</si>
  <si>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</si>
  <si>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</si>
  <si>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</si>
  <si>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</si>
  <si>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</si>
  <si>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</si>
  <si>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</si>
  <si>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</si>
  <si>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</si>
  <si>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</si>
  <si>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</si>
  <si>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</si>
  <si>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</si>
  <si>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</si>
  <si>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</si>
  <si>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</si>
  <si>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</si>
  <si>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</si>
  <si>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</si>
  <si>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</si>
  <si>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</si>
  <si>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</si>
  <si>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</si>
  <si>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</si>
  <si>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</si>
  <si>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</si>
  <si>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</si>
  <si>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</si>
  <si>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</si>
  <si>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</si>
  <si>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</si>
  <si>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</si>
  <si>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</si>
  <si>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</si>
  <si>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</si>
  <si>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</si>
  <si>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</si>
  <si>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</si>
  <si>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</si>
  <si>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</si>
  <si>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</si>
  <si>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</si>
  <si>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</si>
  <si>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</si>
  <si>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</si>
  <si>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</si>
  <si>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</si>
  <si>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</si>
  <si>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</si>
  <si>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</si>
  <si>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</si>
  <si>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</si>
  <si>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</si>
  <si>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</si>
  <si>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</si>
  <si>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</si>
  <si>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</si>
  <si>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</si>
  <si>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</si>
  <si>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</si>
  <si>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</si>
  <si>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</si>
  <si>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</si>
  <si>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</si>
  <si>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</si>
  <si>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</si>
  <si>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</si>
  <si>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</si>
  <si>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</si>
  <si>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</si>
  <si>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</si>
  <si>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</si>
  <si>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</si>
  <si>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</si>
  <si>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</si>
  <si>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</si>
  <si>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</si>
  <si>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</si>
  <si>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</si>
  <si>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</si>
  <si>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</si>
  <si>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</si>
  <si>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</si>
  <si>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</si>
  <si>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</si>
  <si>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</si>
  <si>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</si>
  <si>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</si>
  <si>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</si>
  <si>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</si>
  <si>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</si>
  <si>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</si>
  <si>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</si>
  <si>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</si>
  <si>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</si>
  <si>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</si>
  <si>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</si>
  <si>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</si>
  <si>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</si>
  <si>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</si>
  <si>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</si>
  <si>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</si>
  <si>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</si>
  <si>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</si>
  <si>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</si>
  <si>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</si>
  <si>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</si>
  <si>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</si>
  <si>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</si>
  <si>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</si>
  <si>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</si>
  <si>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</si>
  <si>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</si>
  <si>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</si>
  <si>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</si>
  <si>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</si>
  <si>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</si>
  <si>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</si>
  <si>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</si>
  <si>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</si>
  <si>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</si>
  <si>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</si>
  <si>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</si>
  <si>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</si>
  <si>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</si>
  <si>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</si>
  <si>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</si>
  <si>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</si>
  <si>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</si>
  <si>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</si>
  <si>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</si>
  <si>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</si>
  <si>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</si>
  <si>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</si>
  <si>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</si>
  <si>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</si>
  <si>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</si>
  <si>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</si>
  <si>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</si>
  <si>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</si>
  <si>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</si>
  <si>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</si>
  <si>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</si>
  <si>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</si>
  <si>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</si>
  <si>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</si>
  <si>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</si>
  <si>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</si>
  <si>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</si>
  <si>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</si>
  <si>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</si>
  <si>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</si>
  <si>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</si>
  <si>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</si>
  <si>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</si>
  <si>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</si>
  <si>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</si>
  <si>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</si>
  <si>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</si>
  <si>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</si>
  <si>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</si>
  <si>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</si>
  <si>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</si>
  <si>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</si>
  <si>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</si>
  <si>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</si>
  <si>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</si>
  <si>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</si>
  <si>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</si>
  <si>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</si>
  <si>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</si>
  <si>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</si>
  <si>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</si>
  <si>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</si>
  <si>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</si>
  <si>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</si>
  <si>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</si>
  <si>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</si>
  <si>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</si>
  <si>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</si>
  <si>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</si>
  <si>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</si>
  <si>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</si>
  <si>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</si>
  <si>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</si>
  <si>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</si>
  <si>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</si>
  <si>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</si>
  <si>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</si>
  <si>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</si>
  <si>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</si>
  <si>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</si>
  <si>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</si>
  <si>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</si>
  <si>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</si>
  <si>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</si>
  <si>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</si>
  <si>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</si>
  <si>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</si>
  <si>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</si>
  <si>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</si>
  <si>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</si>
  <si>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</si>
  <si>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</si>
  <si>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</si>
  <si>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</si>
  <si>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</si>
  <si>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</si>
  <si>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</si>
  <si>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</si>
  <si>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</si>
  <si>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</si>
  <si>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</si>
  <si>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</si>
  <si>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</si>
  <si>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</si>
  <si>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</si>
  <si>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</si>
  <si>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</si>
  <si>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</si>
  <si>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</si>
  <si>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</si>
  <si>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</si>
  <si>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</si>
  <si>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</si>
  <si>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</si>
  <si>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</si>
  <si>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</si>
  <si>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</si>
  <si>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</si>
  <si>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</si>
  <si>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</si>
  <si>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</si>
  <si>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</si>
  <si>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</si>
  <si>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</si>
  <si>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</si>
  <si>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</si>
  <si>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</si>
  <si>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</si>
  <si>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</si>
  <si>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</si>
  <si>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</si>
  <si>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</si>
  <si>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</si>
  <si>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</si>
  <si>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</si>
  <si>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</si>
  <si>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</si>
  <si>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</si>
  <si>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</si>
  <si>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</si>
  <si>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</si>
  <si>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</si>
  <si>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</si>
  <si>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</si>
  <si>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</si>
  <si>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</si>
  <si>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</si>
  <si>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</si>
  <si>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</si>
  <si>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</si>
  <si>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</si>
  <si>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</si>
  <si>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</si>
  <si>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</si>
  <si>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</si>
  <si>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</si>
  <si>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</si>
  <si>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</si>
  <si>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</si>
  <si>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</si>
  <si>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</si>
  <si>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</si>
  <si>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</si>
  <si>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</si>
  <si>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</si>
  <si>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</si>
  <si>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</si>
  <si>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</si>
  <si>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</si>
  <si>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</si>
  <si>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</si>
  <si>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</si>
  <si>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</si>
  <si>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</si>
  <si>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</si>
  <si>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</si>
  <si>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</si>
  <si>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</si>
  <si>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</si>
  <si>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</si>
  <si>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</si>
  <si>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</si>
  <si>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</si>
  <si>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</si>
  <si>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</si>
  <si>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</si>
  <si>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</si>
  <si>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</si>
  <si>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</si>
  <si>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</si>
  <si>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</si>
  <si>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</si>
  <si>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</si>
  <si>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</si>
  <si>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</si>
  <si>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</si>
  <si>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</si>
  <si>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</si>
  <si>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</si>
  <si>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</si>
  <si>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</si>
  <si>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</si>
  <si>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</si>
  <si>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</si>
  <si>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</si>
  <si>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</si>
  <si>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</si>
  <si>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</si>
  <si>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</si>
  <si>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</si>
  <si>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</si>
  <si>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</si>
  <si>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</si>
  <si>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</si>
  <si>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</si>
  <si>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</si>
  <si>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</si>
  <si>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</si>
  <si>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</si>
  <si>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</si>
  <si>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</si>
  <si>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</si>
  <si>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</si>
  <si>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</si>
  <si>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</si>
  <si>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</si>
  <si>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</si>
  <si>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</si>
  <si>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</si>
  <si>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</si>
  <si>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</si>
  <si>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</si>
  <si>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</si>
  <si>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</si>
  <si>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</si>
  <si>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</si>
  <si>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</si>
  <si>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</si>
  <si>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</si>
  <si>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</si>
  <si>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</si>
  <si>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</si>
  <si>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</si>
  <si>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</si>
  <si>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</si>
  <si>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</si>
  <si>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</si>
  <si>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</si>
  <si>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</si>
  <si>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</si>
  <si>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</si>
  <si>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</si>
  <si>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</si>
  <si>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</si>
  <si>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</si>
  <si>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</si>
  <si>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</si>
  <si>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</si>
  <si>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</si>
  <si>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</si>
  <si>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</si>
  <si>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</si>
  <si>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</si>
  <si>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</si>
  <si>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</si>
  <si>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</si>
  <si>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</si>
  <si>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</si>
  <si>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</si>
  <si>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</si>
  <si>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</si>
  <si>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</si>
  <si>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</si>
  <si>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</si>
  <si>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</si>
  <si>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</si>
  <si>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</si>
  <si>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</si>
  <si>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</si>
  <si>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</si>
  <si>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</si>
  <si>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</si>
  <si>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</si>
  <si>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</si>
  <si>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</si>
  <si>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</si>
  <si>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</si>
  <si>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</si>
  <si>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</si>
  <si>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</si>
  <si>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</si>
  <si>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</si>
  <si>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</si>
  <si>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</si>
  <si>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</si>
  <si>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</si>
  <si>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</si>
  <si>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</si>
  <si>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</si>
  <si>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</si>
  <si>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</si>
  <si>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</si>
  <si>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</si>
  <si>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</si>
  <si>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</si>
  <si>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</si>
  <si>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</si>
  <si>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</si>
  <si>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</si>
  <si>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</si>
  <si>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</si>
  <si>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</si>
  <si>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</si>
  <si>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</si>
  <si>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</si>
  <si>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</si>
  <si>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</si>
  <si>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</si>
  <si>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</si>
  <si>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</si>
  <si>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</si>
  <si>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</si>
  <si>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</si>
  <si>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</si>
  <si>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</si>
  <si>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</si>
  <si>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</si>
  <si>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</si>
  <si>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</si>
  <si>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</si>
  <si>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</si>
  <si>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</si>
  <si>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</si>
  <si>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</si>
  <si>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</si>
  <si>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</si>
  <si>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</si>
  <si>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</si>
  <si>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</si>
  <si>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</si>
  <si>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</si>
  <si>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</si>
  <si>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</si>
  <si>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</si>
  <si>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</si>
  <si>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</si>
  <si>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</si>
  <si>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</si>
  <si>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</si>
  <si>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</si>
  <si>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</si>
  <si>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</si>
  <si>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</si>
  <si>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</si>
  <si>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</si>
  <si>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</si>
  <si>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</si>
  <si>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</si>
  <si>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</si>
  <si>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</si>
  <si>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</si>
  <si>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</si>
  <si>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</si>
  <si>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</si>
  <si>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</si>
  <si>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</si>
  <si>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</si>
  <si>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</si>
  <si>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</si>
  <si>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</si>
  <si>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</si>
  <si>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</si>
  <si>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</si>
  <si>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</si>
  <si>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</si>
  <si>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</si>
  <si>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</si>
  <si>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</si>
  <si>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</si>
  <si>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</si>
  <si>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</si>
  <si>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</si>
  <si>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</si>
  <si>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</si>
  <si>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</si>
  <si>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</si>
  <si>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</si>
  <si>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</si>
  <si>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</si>
  <si>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</si>
  <si>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</si>
  <si>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</si>
  <si>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</si>
  <si>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</si>
  <si>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</si>
  <si>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</si>
  <si>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</si>
  <si>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</si>
  <si>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</si>
  <si>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</si>
  <si>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</si>
  <si>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</si>
  <si>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</si>
  <si>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</si>
  <si>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</si>
  <si>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</si>
  <si>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</si>
  <si>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</si>
  <si>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</si>
  <si>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</si>
  <si>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</si>
  <si>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</si>
  <si>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</si>
  <si>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</si>
  <si>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</si>
  <si>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</si>
  <si>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</si>
  <si>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</si>
  <si>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</si>
  <si>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</si>
  <si>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</si>
  <si>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</si>
  <si>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</si>
  <si>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</si>
  <si>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</si>
  <si>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</si>
  <si>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</si>
  <si>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</si>
  <si>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</si>
  <si>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</si>
  <si>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</si>
  <si>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</si>
  <si>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</si>
  <si>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</si>
  <si>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</si>
  <si>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</si>
  <si>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</si>
  <si>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</si>
  <si>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</si>
  <si>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</si>
  <si>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</si>
  <si>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</si>
  <si>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</si>
  <si>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</si>
  <si>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</si>
  <si>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</si>
  <si>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</si>
  <si>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</si>
  <si>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</si>
  <si>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</si>
  <si>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</si>
  <si>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</si>
  <si>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</si>
  <si>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</si>
  <si>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</si>
  <si>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</si>
  <si>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</si>
  <si>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</si>
  <si>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</si>
  <si>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</si>
  <si>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</si>
  <si>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</si>
  <si>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</si>
  <si>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Issuer LEI</t>
  </si>
  <si>
    <t>Version-2_9_0_0</t>
  </si>
  <si>
    <t>Sparbanken Skaraborg AB (publ)</t>
  </si>
  <si>
    <t>SPSK</t>
  </si>
  <si>
    <t>SE0009352230</t>
  </si>
  <si>
    <t>FNSE</t>
  </si>
  <si>
    <t>1</t>
  </si>
  <si>
    <t>2100</t>
  </si>
  <si>
    <t>JM7L380SHB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</si>
</sst>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I20" sqref="I2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50" width="16.85546875" style="63" customWidth="1"/>
    <col min="51" max="16384" width="9.140625" style="55"/>
  </cols>
  <sheetData>
    <row r="1" spans="1:56" ht="25.5">
      <c r="A1" s="52" t="s">
        <v>1</v>
      </c>
      <c r="B1" s="52" t="s">
        <v>263</v>
      </c>
      <c r="C1" s="52" t="s">
        <v>2</v>
      </c>
      <c r="D1" s="53" t="s">
        <v>438</v>
      </c>
      <c r="E1" s="52" t="s">
        <v>264</v>
      </c>
      <c r="F1" s="54" t="s">
        <v>7</v>
      </c>
      <c r="G1" s="52" t="s">
        <v>399</v>
      </c>
      <c r="H1" s="52" t="s">
        <v>265</v>
      </c>
      <c r="I1" s="53" t="s">
        <v>2247</v>
      </c>
      <c r="J1" s="52" t="s">
        <v>435</v>
      </c>
      <c r="K1" s="52" t="s">
        <v>439</v>
      </c>
      <c r="L1" s="52" t="s">
        <v>1260</v>
      </c>
      <c r="M1" s="52" t="s">
        <v>2137</v>
      </c>
      <c r="AY1" s="63"/>
    </row>
    <row r="2" spans="1:56">
      <c r="A2" s="1"/>
      <c r="B2" s="64"/>
      <c r="C2" s="64"/>
      <c r="D2" s="64"/>
      <c r="E2" s="65"/>
      <c r="F2" s="65"/>
      <c r="G2" s="64"/>
      <c r="H2" s="3"/>
      <c r="I2" s="64"/>
      <c r="J2" s="222" t="e">
        <f>IF(C2="-","",VLOOKUP(C2,BondIssuerTable,2,0))</f>
        <v>#N/A</v>
      </c>
      <c r="K2" s="222" t="e">
        <f>IF(D2="-","",VLOOKUP(D2,BondIssuingAgentsTable,2,0))</f>
        <v>#N/A</v>
      </c>
      <c r="L2" s="95" t="e">
        <f>IF(D2="-","",VLOOKUP(D2,BondIssuingAgentsTable,3,0))</f>
        <v>#N/A</v>
      </c>
      <c r="M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415</v>
      </c>
      <c r="R5" s="270"/>
      <c r="S5" s="269" t="s">
        <v>416</v>
      </c>
      <c r="T5" s="270"/>
      <c r="U5" s="269" t="s">
        <v>417</v>
      </c>
      <c r="V5" s="270"/>
      <c r="W5" s="269" t="s">
        <v>418</v>
      </c>
      <c r="X5" s="270"/>
      <c r="Y5" s="269" t="s">
        <v>419</v>
      </c>
      <c r="Z5" s="270"/>
      <c r="AA5" s="269" t="s">
        <v>420</v>
      </c>
      <c r="AB5" s="270"/>
      <c r="AC5" s="269" t="s">
        <v>421</v>
      </c>
      <c r="AD5" s="270"/>
      <c r="AE5" s="269" t="s">
        <v>422</v>
      </c>
      <c r="AF5" s="270"/>
      <c r="AG5" s="269" t="s">
        <v>423</v>
      </c>
      <c r="AH5" s="270"/>
      <c r="AI5" s="269" t="s">
        <v>424</v>
      </c>
      <c r="AJ5" s="270"/>
      <c r="AK5" s="269" t="s">
        <v>425</v>
      </c>
      <c r="AL5" s="270"/>
      <c r="AM5" s="269" t="s">
        <v>426</v>
      </c>
      <c r="AN5" s="270"/>
      <c r="AO5" s="269" t="s">
        <v>427</v>
      </c>
      <c r="AP5" s="270"/>
      <c r="AQ5" s="269" t="s">
        <v>428</v>
      </c>
      <c r="AR5" s="270"/>
      <c r="AS5" s="269" t="s">
        <v>429</v>
      </c>
      <c r="AT5" s="270"/>
      <c r="AU5" s="269" t="s">
        <v>430</v>
      </c>
      <c r="AV5" s="270"/>
      <c r="AW5" s="269" t="s">
        <v>431</v>
      </c>
      <c r="AX5" s="270"/>
      <c r="AY5" s="269" t="s">
        <v>432</v>
      </c>
      <c r="AZ5" s="270"/>
      <c r="BA5" s="269" t="s">
        <v>433</v>
      </c>
      <c r="BB5" s="270"/>
      <c r="BC5" s="269" t="s">
        <v>434</v>
      </c>
      <c r="BD5" s="270"/>
    </row>
    <row r="6" spans="1:56" ht="45" customHeight="1">
      <c r="A6" s="53" t="s">
        <v>267</v>
      </c>
      <c r="B6" s="53" t="s">
        <v>269</v>
      </c>
      <c r="C6" s="53" t="s">
        <v>268</v>
      </c>
      <c r="D6" s="53" t="s">
        <v>11</v>
      </c>
      <c r="E6" s="53" t="s">
        <v>1986</v>
      </c>
      <c r="F6" s="53" t="s">
        <v>1987</v>
      </c>
      <c r="G6" s="53" t="s">
        <v>270</v>
      </c>
      <c r="H6" s="53" t="s">
        <v>1432</v>
      </c>
      <c r="I6" s="58" t="s">
        <v>319</v>
      </c>
      <c r="J6" s="53" t="s">
        <v>271</v>
      </c>
      <c r="K6" s="59" t="s">
        <v>321</v>
      </c>
      <c r="L6" s="54" t="s">
        <v>322</v>
      </c>
      <c r="M6" s="59" t="s">
        <v>1735</v>
      </c>
      <c r="N6" s="59" t="s">
        <v>1855</v>
      </c>
      <c r="O6" s="60" t="s">
        <v>1766</v>
      </c>
      <c r="P6" s="60" t="s">
        <v>295</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c r="BC6" s="61" t="s">
        <v>414</v>
      </c>
      <c r="BD6" s="62" t="s">
        <v>400</v>
      </c>
    </row>
    <row r="7" spans="1:56">
      <c r="A7" s="64"/>
      <c r="B7" s="64"/>
      <c r="C7" s="64"/>
      <c r="D7" s="64"/>
      <c r="E7" s="64"/>
      <c r="F7" s="64"/>
      <c r="G7" s="69"/>
      <c r="H7" s="69"/>
      <c r="I7" s="65"/>
      <c r="J7" s="3"/>
      <c r="K7" s="70"/>
      <c r="L7" s="70"/>
      <c r="M7" s="248"/>
      <c r="N7" s="248"/>
      <c r="O7" s="249"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8"/>
      <c r="N8" s="248"/>
      <c r="O8" s="249"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8"/>
      <c r="N9" s="248"/>
      <c r="O9" s="249"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8"/>
      <c r="N10" s="248"/>
      <c r="O10" s="249"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8"/>
      <c r="N11" s="248"/>
      <c r="O11" s="249"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8"/>
      <c r="N12" s="248"/>
      <c r="O12" s="249"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8"/>
      <c r="N13" s="248"/>
      <c r="O13" s="249"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8"/>
      <c r="N14" s="248"/>
      <c r="O14" s="249"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8"/>
      <c r="N15" s="248"/>
      <c r="O15" s="249"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8"/>
      <c r="N16" s="248"/>
      <c r="O16" s="249"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8"/>
      <c r="N17" s="248"/>
      <c r="O17" s="249"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8"/>
      <c r="N18" s="248"/>
      <c r="O18" s="249"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8"/>
      <c r="N19" s="248"/>
      <c r="O19" s="249"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8"/>
      <c r="N20" s="248"/>
      <c r="O20" s="249"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8"/>
      <c r="N21" s="248"/>
      <c r="O21" s="249"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8"/>
      <c r="N22" s="248"/>
      <c r="O22" s="249"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8"/>
      <c r="N23" s="248"/>
      <c r="O23" s="249"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8"/>
      <c r="N24" s="248"/>
      <c r="O24" s="249"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8"/>
      <c r="N25" s="248"/>
      <c r="O25" s="249"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8"/>
      <c r="N26" s="248"/>
      <c r="O26" s="249"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8"/>
      <c r="N27" s="248"/>
      <c r="O27" s="249"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8"/>
      <c r="N28" s="248"/>
      <c r="O28" s="249"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8"/>
      <c r="N29" s="248"/>
      <c r="O29" s="249"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8"/>
      <c r="N30" s="248"/>
      <c r="O30" s="249"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8"/>
      <c r="N31" s="248"/>
      <c r="O31" s="249"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8"/>
      <c r="N32" s="248"/>
      <c r="O32" s="249"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8"/>
      <c r="N33" s="248"/>
      <c r="O33" s="249"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8"/>
      <c r="N34" s="248"/>
      <c r="O34" s="249"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8"/>
      <c r="N35" s="248"/>
      <c r="O35" s="249"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8"/>
      <c r="N36" s="248"/>
      <c r="O36" s="249"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8"/>
      <c r="N37" s="248"/>
      <c r="O37" s="249"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8"/>
      <c r="N38" s="248"/>
      <c r="O38" s="249"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8"/>
      <c r="N39" s="248"/>
      <c r="O39" s="249"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8"/>
      <c r="N40" s="248"/>
      <c r="O40" s="249"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8"/>
      <c r="N41" s="248"/>
      <c r="O41" s="249"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8"/>
      <c r="N42" s="248"/>
      <c r="O42" s="249"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8"/>
      <c r="N43" s="248"/>
      <c r="O43" s="249"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8"/>
      <c r="N44" s="248"/>
      <c r="O44" s="249"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8"/>
      <c r="N45" s="248"/>
      <c r="O45" s="249"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8"/>
      <c r="N46" s="248"/>
      <c r="O46" s="249"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8"/>
      <c r="N47" s="248"/>
      <c r="O47" s="249"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8"/>
      <c r="N48" s="248"/>
      <c r="O48" s="249"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8"/>
      <c r="N49" s="248"/>
      <c r="O49" s="249"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8"/>
      <c r="N50" s="248"/>
      <c r="O50" s="249"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8"/>
      <c r="N51" s="248"/>
      <c r="O51" s="249"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8"/>
      <c r="N52" s="248"/>
      <c r="O52" s="249"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8"/>
      <c r="N53" s="248"/>
      <c r="O53" s="249"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8"/>
      <c r="N54" s="248"/>
      <c r="O54" s="249"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8"/>
      <c r="N55" s="248"/>
      <c r="O55" s="249"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8"/>
      <c r="N56" s="248"/>
      <c r="O56" s="249"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8"/>
      <c r="N57" s="248"/>
      <c r="O57" s="249"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8"/>
      <c r="N58" s="248"/>
      <c r="O58" s="249"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8"/>
      <c r="N59" s="248"/>
      <c r="O59" s="249"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8"/>
      <c r="N60" s="248"/>
      <c r="O60" s="249"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8"/>
      <c r="N61" s="248"/>
      <c r="O61" s="249"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8"/>
      <c r="N62" s="248"/>
      <c r="O62" s="249"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8"/>
      <c r="N63" s="248"/>
      <c r="O63" s="249"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8"/>
      <c r="N64" s="248"/>
      <c r="O64" s="249"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8"/>
      <c r="N65" s="248"/>
      <c r="O65" s="249"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8"/>
      <c r="N66" s="248"/>
      <c r="O66" s="249"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8"/>
      <c r="N67" s="248"/>
      <c r="O67" s="249"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8"/>
      <c r="N68" s="248"/>
      <c r="O68" s="249"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8"/>
      <c r="N69" s="248"/>
      <c r="O69" s="249"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8"/>
      <c r="N70" s="248"/>
      <c r="O70" s="249"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8"/>
      <c r="N71" s="248"/>
      <c r="O71" s="249"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8"/>
      <c r="N72" s="248"/>
      <c r="O72" s="249"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8"/>
      <c r="N73" s="248"/>
      <c r="O73" s="249"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8"/>
      <c r="N74" s="248"/>
      <c r="O74" s="249"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8"/>
      <c r="N75" s="248"/>
      <c r="O75" s="249"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8"/>
      <c r="N76" s="248"/>
      <c r="O76" s="249"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8"/>
      <c r="N77" s="248"/>
      <c r="O77" s="249"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8"/>
      <c r="N78" s="248"/>
      <c r="O78" s="249"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8"/>
      <c r="N79" s="248"/>
      <c r="O79" s="249"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8"/>
      <c r="N80" s="248"/>
      <c r="O80" s="249"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8"/>
      <c r="N81" s="248"/>
      <c r="O81" s="249"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8"/>
      <c r="N82" s="248"/>
      <c r="O82" s="249"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8"/>
      <c r="N83" s="248"/>
      <c r="O83" s="249"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8"/>
      <c r="N84" s="248"/>
      <c r="O84" s="249"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8"/>
      <c r="N85" s="248"/>
      <c r="O85" s="249"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8"/>
      <c r="N86" s="248"/>
      <c r="O86" s="249"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8"/>
      <c r="N87" s="248"/>
      <c r="O87" s="249"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8"/>
      <c r="N88" s="248"/>
      <c r="O88" s="249"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8"/>
      <c r="N89" s="248"/>
      <c r="O89" s="249"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8"/>
      <c r="N90" s="248"/>
      <c r="O90" s="249"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8"/>
      <c r="N91" s="248"/>
      <c r="O91" s="249"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8"/>
      <c r="N92" s="248"/>
      <c r="O92" s="249"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8"/>
      <c r="N93" s="248"/>
      <c r="O93" s="249"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8"/>
      <c r="N94" s="248"/>
      <c r="O94" s="249"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8"/>
      <c r="N95" s="248"/>
      <c r="O95" s="249"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8"/>
      <c r="N96" s="248"/>
      <c r="O96" s="249"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8"/>
      <c r="N97" s="248"/>
      <c r="O97" s="249"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8"/>
      <c r="N98" s="248"/>
      <c r="O98" s="249"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8"/>
      <c r="N99" s="248"/>
      <c r="O99" s="249"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8"/>
      <c r="N100" s="248"/>
      <c r="O100" s="249"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8"/>
      <c r="N101" s="248"/>
      <c r="O101" s="249"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8"/>
      <c r="N102" s="248"/>
      <c r="O102" s="249"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8"/>
      <c r="N103" s="248"/>
      <c r="O103" s="249"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8"/>
      <c r="N104" s="248"/>
      <c r="O104" s="249"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8"/>
      <c r="N105" s="248"/>
      <c r="O105" s="249"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50"/>
      <c r="N106" s="250"/>
      <c r="O106" s="249"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date" operator="greaterThanOrEqual" allowBlank="1" showInputMessage="1" showErrorMessage="1" errorTitle="Reimbursement date" error="Please enter a valid date grater than the listing date." sqref="K7:K106">
      <formula1>$H$2</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30"/>
  <sheetViews>
    <sheetView zoomScale="70" zoomScaleNormal="70" workbookViewId="0">
      <pane xSplit="1" ySplit="1" topLeftCell="V212" activePane="bottomRight" state="frozen"/>
      <selection pane="topRight" activeCell="B1" sqref="B1"/>
      <selection pane="bottomLeft" activeCell="A2" sqref="A2"/>
      <selection pane="bottomRight" activeCell="AA236" sqref="AA23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4.42578125" style="8"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2248</v>
      </c>
      <c r="B2" s="208" t="s">
        <v>825</v>
      </c>
      <c r="C2" s="209" t="s">
        <v>830</v>
      </c>
      <c r="D2" s="210" t="s">
        <v>831</v>
      </c>
      <c r="E2" s="8" t="s">
        <v>20</v>
      </c>
      <c r="F2" s="171" t="s">
        <v>461</v>
      </c>
      <c r="G2" s="172" t="s">
        <v>305</v>
      </c>
      <c r="H2" s="8" t="s">
        <v>30</v>
      </c>
      <c r="I2" s="8" t="s">
        <v>33</v>
      </c>
      <c r="J2" s="8" t="s">
        <v>36</v>
      </c>
      <c r="K2" s="8" t="s">
        <v>37</v>
      </c>
      <c r="L2" s="112" t="str">
        <f>IF(VLOOKUP(SelectedSubtype,Direction_Lookup,2,)&lt;&gt;"",VLOOKUP(SelectedSubtype,Direction_Lookup,2,),"")</f>
        <v>Call</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str">
        <f>IF(VLOOKUP(SelectedSubtype,Direction_Lookup,3,)&lt;&gt;"",VLOOKUP(SelectedSubtype,Direction_Lookup,3,),"")</f>
        <v>Put</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2230</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2231</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2234</v>
      </c>
      <c r="AB19" s="233" t="s">
        <v>2235</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2241</v>
      </c>
      <c r="AB152" s="233" t="s">
        <v>2240</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2245</v>
      </c>
      <c r="AB164" s="233" t="s">
        <v>2246</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2242</v>
      </c>
      <c r="AB179" s="233" t="s">
        <v>2243</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2232</v>
      </c>
      <c r="AB214" s="233" t="s">
        <v>2233</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2238</v>
      </c>
      <c r="AB221" s="233" t="s">
        <v>2239</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2249</v>
      </c>
      <c r="AB236" s="233" t="s">
        <v>2250</v>
      </c>
    </row>
    <row r="237" spans="27:31">
      <c r="AA237" s="232" t="s">
        <v>516</v>
      </c>
      <c r="AB237" s="233" t="s">
        <v>192</v>
      </c>
    </row>
    <row r="238" spans="27:31">
      <c r="AA238" s="232" t="s">
        <v>1716</v>
      </c>
      <c r="AB238" s="233" t="s">
        <v>1715</v>
      </c>
    </row>
    <row r="239" spans="27:31">
      <c r="AA239" s="232" t="s">
        <v>444</v>
      </c>
      <c r="AB239" s="233" t="s">
        <v>25</v>
      </c>
    </row>
    <row r="240" spans="27:31">
      <c r="AA240" s="232" t="s">
        <v>1616</v>
      </c>
      <c r="AB240" s="233" t="s">
        <v>1617</v>
      </c>
    </row>
    <row r="241" spans="27:28">
      <c r="AA241" s="232" t="s">
        <v>517</v>
      </c>
      <c r="AB241" s="233" t="s">
        <v>518</v>
      </c>
    </row>
    <row r="242" spans="27:28">
      <c r="AA242" s="232" t="s">
        <v>519</v>
      </c>
      <c r="AB242" s="233" t="s">
        <v>520</v>
      </c>
    </row>
    <row r="243" spans="27:28">
      <c r="AA243" s="232" t="s">
        <v>521</v>
      </c>
      <c r="AB243" s="233" t="s">
        <v>522</v>
      </c>
    </row>
    <row r="244" spans="27:28">
      <c r="AA244" s="232" t="s">
        <v>1667</v>
      </c>
      <c r="AB244" s="233" t="s">
        <v>1668</v>
      </c>
    </row>
    <row r="245" spans="27:28">
      <c r="AA245" s="232" t="s">
        <v>1331</v>
      </c>
      <c r="AB245" s="233" t="s">
        <v>1332</v>
      </c>
    </row>
    <row r="246" spans="27:28">
      <c r="AA246" s="232" t="s">
        <v>1856</v>
      </c>
      <c r="AB246" s="233" t="s">
        <v>1857</v>
      </c>
    </row>
    <row r="247" spans="27:28">
      <c r="AA247" s="232" t="s">
        <v>523</v>
      </c>
      <c r="AB247" s="233" t="s">
        <v>524</v>
      </c>
    </row>
    <row r="248" spans="27:28">
      <c r="AA248" s="232" t="s">
        <v>525</v>
      </c>
      <c r="AB248" s="233" t="s">
        <v>526</v>
      </c>
    </row>
    <row r="249" spans="27:28">
      <c r="AA249" s="232" t="s">
        <v>801</v>
      </c>
      <c r="AB249" s="233" t="s">
        <v>802</v>
      </c>
    </row>
    <row r="250" spans="27:28">
      <c r="AA250" s="232" t="s">
        <v>1343</v>
      </c>
      <c r="AB250" s="233" t="s">
        <v>1344</v>
      </c>
    </row>
    <row r="251" spans="27:28">
      <c r="AA251" s="232" t="s">
        <v>1299</v>
      </c>
      <c r="AB251" s="233" t="s">
        <v>1300</v>
      </c>
    </row>
    <row r="252" spans="27:28">
      <c r="AA252" s="232" t="s">
        <v>2117</v>
      </c>
      <c r="AB252" s="233" t="s">
        <v>2118</v>
      </c>
    </row>
    <row r="253" spans="27:28">
      <c r="AA253" s="232" t="s">
        <v>1358</v>
      </c>
      <c r="AB253" s="233" t="s">
        <v>1359</v>
      </c>
    </row>
    <row r="254" spans="27:28">
      <c r="AA254" s="232" t="s">
        <v>527</v>
      </c>
      <c r="AB254" s="233" t="s">
        <v>571</v>
      </c>
    </row>
    <row r="255" spans="27:28">
      <c r="AA255" s="232" t="s">
        <v>1476</v>
      </c>
      <c r="AB255" s="233" t="s">
        <v>1477</v>
      </c>
    </row>
    <row r="256" spans="27:28">
      <c r="AA256" s="232" t="s">
        <v>528</v>
      </c>
      <c r="AB256" s="233" t="s">
        <v>529</v>
      </c>
    </row>
    <row r="257" spans="27:28">
      <c r="AA257" s="232" t="s">
        <v>1557</v>
      </c>
      <c r="AB257" s="233" t="s">
        <v>1558</v>
      </c>
    </row>
    <row r="258" spans="27:28">
      <c r="AA258" s="232" t="s">
        <v>572</v>
      </c>
      <c r="AB258" s="233" t="s">
        <v>530</v>
      </c>
    </row>
    <row r="259" spans="27:28">
      <c r="AA259" s="232" t="s">
        <v>531</v>
      </c>
      <c r="AB259" s="233" t="s">
        <v>532</v>
      </c>
    </row>
    <row r="260" spans="27:28">
      <c r="AA260" s="232" t="s">
        <v>1061</v>
      </c>
      <c r="AB260" s="233" t="s">
        <v>1062</v>
      </c>
    </row>
    <row r="261" spans="27:28">
      <c r="AA261" s="232" t="s">
        <v>533</v>
      </c>
      <c r="AB261" s="233" t="s">
        <v>573</v>
      </c>
    </row>
    <row r="262" spans="27:28">
      <c r="AA262" s="232" t="s">
        <v>1441</v>
      </c>
      <c r="AB262" s="233" t="s">
        <v>1442</v>
      </c>
    </row>
    <row r="263" spans="27:28">
      <c r="AA263" s="232" t="s">
        <v>1206</v>
      </c>
      <c r="AB263" s="233" t="s">
        <v>1207</v>
      </c>
    </row>
    <row r="264" spans="27:28">
      <c r="AA264" s="264" t="s">
        <v>1828</v>
      </c>
      <c r="AB264" s="264" t="s">
        <v>1829</v>
      </c>
    </row>
    <row r="265" spans="27:28">
      <c r="AA265" s="232" t="s">
        <v>2047</v>
      </c>
      <c r="AB265" s="233" t="s">
        <v>2048</v>
      </c>
    </row>
    <row r="266" spans="27:28">
      <c r="AA266" s="232" t="s">
        <v>534</v>
      </c>
      <c r="AB266" s="233" t="s">
        <v>535</v>
      </c>
    </row>
    <row r="267" spans="27:28">
      <c r="AA267" s="232" t="s">
        <v>587</v>
      </c>
      <c r="AB267" s="233" t="s">
        <v>588</v>
      </c>
    </row>
    <row r="268" spans="27:28">
      <c r="AA268" s="232" t="s">
        <v>1425</v>
      </c>
      <c r="AB268" s="233" t="s">
        <v>1426</v>
      </c>
    </row>
    <row r="269" spans="27:28">
      <c r="AA269" s="232" t="s">
        <v>574</v>
      </c>
      <c r="AB269" s="233" t="s">
        <v>575</v>
      </c>
    </row>
    <row r="270" spans="27:28">
      <c r="AA270" s="232" t="s">
        <v>1800</v>
      </c>
      <c r="AB270" s="233" t="s">
        <v>1801</v>
      </c>
    </row>
    <row r="271" spans="27:28">
      <c r="AA271" s="232" t="s">
        <v>536</v>
      </c>
      <c r="AB271" s="233" t="s">
        <v>537</v>
      </c>
    </row>
    <row r="272" spans="27:28">
      <c r="AA272" s="232" t="s">
        <v>2035</v>
      </c>
      <c r="AB272" s="233" t="s">
        <v>2036</v>
      </c>
    </row>
    <row r="273" spans="27:28">
      <c r="AA273" s="232" t="s">
        <v>1208</v>
      </c>
      <c r="AB273" s="233" t="s">
        <v>1209</v>
      </c>
    </row>
    <row r="274" spans="27:28">
      <c r="AA274" s="232" t="s">
        <v>203</v>
      </c>
      <c r="AB274" s="233" t="s">
        <v>26</v>
      </c>
    </row>
    <row r="275" spans="27:28">
      <c r="AA275" s="232" t="s">
        <v>538</v>
      </c>
      <c r="AB275" s="233" t="s">
        <v>539</v>
      </c>
    </row>
    <row r="276" spans="27:28">
      <c r="AA276" s="232" t="s">
        <v>540</v>
      </c>
      <c r="AB276" s="233" t="s">
        <v>576</v>
      </c>
    </row>
    <row r="277" spans="27:28">
      <c r="AA277" s="232" t="s">
        <v>541</v>
      </c>
      <c r="AB277" s="233" t="s">
        <v>577</v>
      </c>
    </row>
    <row r="278" spans="27:28">
      <c r="AA278" s="232" t="s">
        <v>1202</v>
      </c>
      <c r="AB278" s="233" t="s">
        <v>2164</v>
      </c>
    </row>
    <row r="279" spans="27:28">
      <c r="AA279" s="232" t="s">
        <v>542</v>
      </c>
      <c r="AB279" s="232" t="s">
        <v>578</v>
      </c>
    </row>
    <row r="280" spans="27:28">
      <c r="AA280" s="232" t="s">
        <v>1804</v>
      </c>
      <c r="AB280" s="232" t="s">
        <v>1805</v>
      </c>
    </row>
    <row r="281" spans="27:28">
      <c r="AA281" s="232" t="s">
        <v>443</v>
      </c>
      <c r="AB281" s="232" t="s">
        <v>22</v>
      </c>
    </row>
    <row r="282" spans="27:28">
      <c r="AA282" s="232" t="s">
        <v>543</v>
      </c>
      <c r="AB282" s="233" t="s">
        <v>579</v>
      </c>
    </row>
    <row r="283" spans="27:28">
      <c r="AA283" s="232" t="s">
        <v>1817</v>
      </c>
      <c r="AB283" s="233" t="s">
        <v>1816</v>
      </c>
    </row>
    <row r="284" spans="27:28">
      <c r="AA284" s="232" t="s">
        <v>544</v>
      </c>
      <c r="AB284" s="233" t="s">
        <v>545</v>
      </c>
    </row>
    <row r="285" spans="27:28">
      <c r="AA285" s="232" t="s">
        <v>2002</v>
      </c>
      <c r="AB285" s="233" t="s">
        <v>1422</v>
      </c>
    </row>
    <row r="286" spans="27:28">
      <c r="AA286" s="232" t="s">
        <v>1567</v>
      </c>
      <c r="AB286" s="233" t="s">
        <v>1568</v>
      </c>
    </row>
    <row r="287" spans="27:28">
      <c r="AA287" s="232" t="s">
        <v>1397</v>
      </c>
      <c r="AB287" s="233" t="s">
        <v>1398</v>
      </c>
    </row>
    <row r="288" spans="27:28">
      <c r="AA288" s="232" t="s">
        <v>1775</v>
      </c>
      <c r="AB288" s="233" t="s">
        <v>1776</v>
      </c>
    </row>
    <row r="289" spans="27:28">
      <c r="AA289" s="232" t="s">
        <v>211</v>
      </c>
      <c r="AB289" s="233" t="s">
        <v>1215</v>
      </c>
    </row>
    <row r="290" spans="27:28">
      <c r="AA290" s="232" t="s">
        <v>454</v>
      </c>
      <c r="AB290" s="233" t="s">
        <v>301</v>
      </c>
    </row>
    <row r="291" spans="27:28">
      <c r="AA291" s="232" t="s">
        <v>453</v>
      </c>
      <c r="AB291" s="233" t="s">
        <v>260</v>
      </c>
    </row>
    <row r="292" spans="27:28">
      <c r="AA292" s="232" t="s">
        <v>1832</v>
      </c>
      <c r="AB292" s="233" t="s">
        <v>1833</v>
      </c>
    </row>
    <row r="293" spans="27:28">
      <c r="AA293" s="232" t="s">
        <v>1124</v>
      </c>
      <c r="AB293" s="233" t="s">
        <v>1125</v>
      </c>
    </row>
    <row r="294" spans="27:28">
      <c r="AA294" s="232" t="s">
        <v>1309</v>
      </c>
      <c r="AB294" s="233" t="s">
        <v>1310</v>
      </c>
    </row>
    <row r="295" spans="27:28">
      <c r="AA295" s="232" t="s">
        <v>1461</v>
      </c>
      <c r="AB295" s="233" t="s">
        <v>1462</v>
      </c>
    </row>
    <row r="296" spans="27:28">
      <c r="AA296" s="232" t="s">
        <v>546</v>
      </c>
      <c r="AB296" s="233" t="s">
        <v>547</v>
      </c>
    </row>
    <row r="297" spans="27:28">
      <c r="AA297" s="232" t="s">
        <v>1586</v>
      </c>
      <c r="AB297" s="233" t="s">
        <v>1587</v>
      </c>
    </row>
    <row r="298" spans="27:28">
      <c r="AA298" s="232" t="s">
        <v>2003</v>
      </c>
      <c r="AB298" s="233" t="s">
        <v>2004</v>
      </c>
    </row>
    <row r="299" spans="27:28">
      <c r="AA299" s="232" t="s">
        <v>1159</v>
      </c>
      <c r="AB299" s="233" t="s">
        <v>1158</v>
      </c>
    </row>
    <row r="300" spans="27:28">
      <c r="AA300" s="232" t="s">
        <v>1573</v>
      </c>
      <c r="AB300" s="233" t="s">
        <v>1574</v>
      </c>
    </row>
    <row r="301" spans="27:28">
      <c r="AA301" s="232" t="s">
        <v>548</v>
      </c>
      <c r="AB301" s="233" t="s">
        <v>549</v>
      </c>
    </row>
    <row r="302" spans="27:28">
      <c r="AA302" s="232" t="s">
        <v>442</v>
      </c>
      <c r="AB302" s="233" t="s">
        <v>294</v>
      </c>
    </row>
    <row r="303" spans="27:28">
      <c r="AA303" s="232" t="s">
        <v>441</v>
      </c>
      <c r="AB303" s="233" t="s">
        <v>27</v>
      </c>
    </row>
    <row r="304" spans="27:28">
      <c r="AA304" s="232" t="s">
        <v>550</v>
      </c>
      <c r="AB304" s="233" t="s">
        <v>551</v>
      </c>
    </row>
    <row r="305" spans="27:28">
      <c r="AA305" s="232" t="s">
        <v>1210</v>
      </c>
      <c r="AB305" s="233" t="s">
        <v>1211</v>
      </c>
    </row>
    <row r="306" spans="27:28">
      <c r="AA306" s="232" t="s">
        <v>1409</v>
      </c>
      <c r="AB306" s="233" t="s">
        <v>1410</v>
      </c>
    </row>
    <row r="307" spans="27:28">
      <c r="AA307" s="232" t="s">
        <v>1243</v>
      </c>
      <c r="AB307" s="233" t="s">
        <v>1246</v>
      </c>
    </row>
    <row r="308" spans="27:28">
      <c r="AA308" s="232" t="s">
        <v>1626</v>
      </c>
      <c r="AB308" s="233" t="s">
        <v>1627</v>
      </c>
    </row>
    <row r="309" spans="27:28">
      <c r="AA309" s="232" t="s">
        <v>1569</v>
      </c>
      <c r="AB309" s="233" t="s">
        <v>1570</v>
      </c>
    </row>
    <row r="310" spans="27:28">
      <c r="AA310" s="232" t="s">
        <v>1392</v>
      </c>
      <c r="AB310" s="233" t="s">
        <v>1393</v>
      </c>
    </row>
    <row r="311" spans="27:28">
      <c r="AA311" s="232" t="s">
        <v>1372</v>
      </c>
      <c r="AB311" s="233" t="s">
        <v>1373</v>
      </c>
    </row>
    <row r="312" spans="27:28">
      <c r="AA312" s="232" t="s">
        <v>1618</v>
      </c>
      <c r="AB312" s="233" t="s">
        <v>1619</v>
      </c>
    </row>
    <row r="313" spans="27:28">
      <c r="AA313" s="232" t="s">
        <v>552</v>
      </c>
      <c r="AB313" s="233" t="s">
        <v>371</v>
      </c>
    </row>
    <row r="314" spans="27:28">
      <c r="AA314" s="232" t="s">
        <v>1798</v>
      </c>
      <c r="AB314" s="233" t="s">
        <v>1799</v>
      </c>
    </row>
    <row r="315" spans="27:28">
      <c r="AA315" s="232" t="s">
        <v>1258</v>
      </c>
      <c r="AB315" s="233" t="s">
        <v>1259</v>
      </c>
    </row>
    <row r="316" spans="27:28">
      <c r="AA316" s="232" t="s">
        <v>1488</v>
      </c>
      <c r="AB316" s="233" t="s">
        <v>1489</v>
      </c>
    </row>
    <row r="317" spans="27:28">
      <c r="AA317" s="232" t="s">
        <v>556</v>
      </c>
      <c r="AB317" s="233" t="s">
        <v>372</v>
      </c>
    </row>
    <row r="318" spans="27:28">
      <c r="AA318" s="232" t="s">
        <v>1830</v>
      </c>
      <c r="AB318" s="233" t="s">
        <v>1831</v>
      </c>
    </row>
    <row r="319" spans="27:28">
      <c r="AA319" s="232" t="s">
        <v>1859</v>
      </c>
      <c r="AB319" s="233" t="s">
        <v>1860</v>
      </c>
    </row>
    <row r="320" spans="27:28">
      <c r="AA320" s="232" t="s">
        <v>553</v>
      </c>
      <c r="AB320" s="233" t="s">
        <v>580</v>
      </c>
    </row>
    <row r="321" spans="27:28">
      <c r="AA321" s="232" t="s">
        <v>1777</v>
      </c>
      <c r="AB321" s="233" t="s">
        <v>1778</v>
      </c>
    </row>
    <row r="322" spans="27:28">
      <c r="AA322" s="232" t="s">
        <v>1576</v>
      </c>
      <c r="AB322" s="233" t="s">
        <v>1577</v>
      </c>
    </row>
    <row r="323" spans="27:28">
      <c r="AA323" s="232" t="s">
        <v>455</v>
      </c>
      <c r="AB323" s="233" t="s">
        <v>290</v>
      </c>
    </row>
    <row r="324" spans="27:28">
      <c r="AA324" s="232" t="s">
        <v>1212</v>
      </c>
      <c r="AB324" s="233" t="s">
        <v>1213</v>
      </c>
    </row>
    <row r="325" spans="27:28">
      <c r="AA325" s="232" t="s">
        <v>554</v>
      </c>
      <c r="AB325" s="233" t="s">
        <v>555</v>
      </c>
    </row>
    <row r="326" spans="27:28">
      <c r="AA326" s="232" t="s">
        <v>1244</v>
      </c>
      <c r="AB326" s="233" t="s">
        <v>1245</v>
      </c>
    </row>
    <row r="327" spans="27:28">
      <c r="AA327" s="232" t="s">
        <v>554</v>
      </c>
      <c r="AB327" s="233" t="s">
        <v>555</v>
      </c>
    </row>
    <row r="328" spans="27:28">
      <c r="AA328" s="232" t="s">
        <v>1244</v>
      </c>
      <c r="AB328" s="233" t="s">
        <v>1245</v>
      </c>
    </row>
    <row r="329" spans="27:28">
      <c r="AA329" s="232" t="s">
        <v>1590</v>
      </c>
      <c r="AB329" s="233" t="s">
        <v>1591</v>
      </c>
    </row>
    <row r="330" spans="27:28">
      <c r="AA330" s="232" t="s">
        <v>1378</v>
      </c>
      <c r="AB330"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2236</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2236</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tabSelected="1" zoomScaleNormal="100" workbookViewId="0">
      <pane xSplit="3" ySplit="6" topLeftCell="D7" activePane="bottomRight" state="frozen"/>
      <selection pane="topRight" activeCell="D1" sqref="D1"/>
      <selection pane="bottomLeft" activeCell="A6" sqref="A6"/>
      <selection pane="bottomRight" activeCell="G2" sqref="G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2244</v>
      </c>
      <c r="M1" s="5" t="s">
        <v>1735</v>
      </c>
      <c r="N1" s="5" t="s">
        <v>1766</v>
      </c>
    </row>
    <row r="2" spans="1:71">
      <c r="A2" s="190" t="s">
        <v>825</v>
      </c>
      <c r="B2" s="1" t="s">
        <v>2252</v>
      </c>
      <c r="C2" s="1" t="s">
        <v>443</v>
      </c>
      <c r="D2" s="3" t="s">
        <v>443</v>
      </c>
      <c r="E2" s="116" t="s">
        <v>2253</v>
      </c>
      <c r="F2" s="2" t="s">
        <v>30</v>
      </c>
      <c r="G2" s="1" t="s">
        <v>32</v>
      </c>
      <c r="H2" s="3">
        <v>43066</v>
      </c>
      <c r="I2" s="7" t="s">
        <v>35</v>
      </c>
      <c r="J2" s="164" t="str">
        <f>IF(C2="-","",VLOOKUP(C2,StarCAM_Issuers_Table,2,0))</f>
        <v>SHB</v>
      </c>
      <c r="K2" s="87" t="str">
        <f>IF(D2="-","",VLOOKUP(D2,Market_Maker_Table,2,0))</f>
        <v>SHB</v>
      </c>
      <c r="L2" s="268">
        <v>0</v>
      </c>
      <c r="M2" s="1" t="s">
        <v>2254</v>
      </c>
      <c r="N2" s="222" t="s">
        <v>1756</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t="s">
        <v>2255</v>
      </c>
      <c r="B7" s="120"/>
      <c r="C7" s="120" t="s">
        <v>2255</v>
      </c>
      <c r="D7" s="237" t="s">
        <v>2251</v>
      </c>
      <c r="E7" s="120"/>
      <c r="F7" s="120"/>
      <c r="G7" s="120" t="s">
        <v>830</v>
      </c>
      <c r="H7" s="190">
        <v>20</v>
      </c>
      <c r="I7" s="190" t="s">
        <v>35</v>
      </c>
      <c r="J7" s="191">
        <v>43084</v>
      </c>
      <c r="K7" s="191">
        <v>43084</v>
      </c>
      <c r="L7" s="191">
        <v>43102</v>
      </c>
      <c r="M7" s="192">
        <v>50000000</v>
      </c>
      <c r="N7" s="214"/>
      <c r="O7" s="194">
        <v>380</v>
      </c>
      <c r="P7" s="194"/>
      <c r="Q7" s="194"/>
      <c r="R7" s="191"/>
      <c r="S7" s="191"/>
      <c r="T7" s="194"/>
      <c r="U7" s="194"/>
      <c r="V7" s="190"/>
      <c r="W7" s="190" t="s">
        <v>110</v>
      </c>
      <c r="X7" s="190" t="str">
        <f t="shared" ref="X7:X70" si="0">IF(ISERROR(VLOOKUP(W7,WC_ISIN_Lookup,2,)),"",VLOOKUP(W7,WC_ISIN_Lookup,2,))</f>
        <v>SE0000806994</v>
      </c>
      <c r="Y7" s="196"/>
      <c r="Z7" s="194">
        <v>100</v>
      </c>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2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2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2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2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2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2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2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2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2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2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2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2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2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2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2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2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2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2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2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2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2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2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2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2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2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2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2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2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2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2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2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2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2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2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2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2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2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2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2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2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2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2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2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2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2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2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2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2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2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2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2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2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2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2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2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2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2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2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2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2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2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2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2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2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2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2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2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2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2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2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2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2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2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2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2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2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2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2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2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2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2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2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2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2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2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2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2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2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2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2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2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2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2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2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2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2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2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2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2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2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2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2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2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2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2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2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2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2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2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2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2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2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2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2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2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2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2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2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2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2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2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2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2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2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2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2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2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20"/>
      <c r="H135" s="190"/>
      <c r="I135" s="190"/>
      <c r="J135" s="191"/>
      <c r="K135" s="191"/>
      <c r="L135" s="191"/>
      <c r="M135" s="192"/>
      <c r="N135" s="214"/>
      <c r="O135" s="194"/>
      <c r="P135" s="194"/>
      <c r="Q135" s="194"/>
      <c r="R135" s="191"/>
      <c r="S135" s="191"/>
      <c r="T135" s="194"/>
      <c r="U135" s="194"/>
      <c r="V135" s="190"/>
      <c r="W135" s="190"/>
      <c r="X135" s="190" t="str">
        <f t="shared" ref="W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2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2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2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2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2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2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2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2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2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2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2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2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2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2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2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2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2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2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2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2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2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2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2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2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2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2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2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2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2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2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2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2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2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2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2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2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2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2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2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2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2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2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2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2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2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2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2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2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2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2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2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2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2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2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2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2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2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2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2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2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2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2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1"/>
      <c r="J198" s="191"/>
      <c r="K198" s="191"/>
      <c r="L198" s="192"/>
      <c r="M198" s="214"/>
      <c r="N198" s="194"/>
      <c r="O198" s="194"/>
      <c r="P198" s="194"/>
      <c r="Q198" s="191"/>
      <c r="R198" s="191"/>
      <c r="S198" s="194"/>
      <c r="T198" s="194"/>
      <c r="U198" s="190"/>
      <c r="V198" s="190"/>
      <c r="W198" s="190" t="str">
        <f t="shared" si="29"/>
        <v/>
      </c>
      <c r="X198" s="196"/>
      <c r="Y198" s="194"/>
      <c r="Z198" s="190"/>
      <c r="AA198" s="190"/>
      <c r="AB198" s="190" t="str">
        <f t="shared" ref="AB198:AC205" si="30">IF(ISERROR(VLOOKUP(AA198,WC_ISIN_Lookup,2,)),"",VLOOKUP(AA198,WC_ISIN_Lookup,2,))</f>
        <v/>
      </c>
      <c r="AC198" s="196"/>
      <c r="AD198" s="194"/>
      <c r="AE198" s="190"/>
      <c r="AF198" s="190"/>
      <c r="AG198" s="190" t="str">
        <f t="shared" ref="AG198:AH205" si="31">IF(ISERROR(VLOOKUP(AF198,WC_ISIN_Lookup,2,)),"",VLOOKUP(AF198,WC_ISIN_Lookup,2,))</f>
        <v/>
      </c>
      <c r="AH198" s="196"/>
      <c r="AI198" s="194"/>
      <c r="AJ198" s="190"/>
      <c r="AK198" s="190"/>
      <c r="AL198" s="190" t="str">
        <f t="shared" ref="AL198:AM205" si="32">IF(ISERROR(VLOOKUP(AK198,WC_ISIN_Lookup,2,)),"",VLOOKUP(AK198,WC_ISIN_Lookup,2,))</f>
        <v/>
      </c>
      <c r="AM198" s="196"/>
      <c r="AN198" s="194"/>
      <c r="AO198" s="190"/>
      <c r="AP198" s="190"/>
      <c r="AQ198" s="190" t="str">
        <f t="shared" ref="AQ198:AR205" si="33">IF(ISERROR(VLOOKUP(AP198,WC_ISIN_Lookup,2,)),"",VLOOKUP(AP198,WC_ISIN_Lookup,2,))</f>
        <v/>
      </c>
      <c r="AR198" s="196"/>
      <c r="AS198" s="194"/>
      <c r="AT198" s="190"/>
      <c r="AU198" s="190"/>
      <c r="AV198" s="190" t="str">
        <f t="shared" ref="AV198:AW205" si="34">IF(ISERROR(VLOOKUP(AU198,WC_ISIN_Lookup,2,)),"",VLOOKUP(AU198,WC_ISIN_Lookup,2,))</f>
        <v/>
      </c>
      <c r="AW198" s="196"/>
      <c r="AX198" s="194"/>
      <c r="AY198" s="190"/>
      <c r="AZ198" s="190"/>
      <c r="BA198" s="190" t="str">
        <f t="shared" ref="BA198:BB205" si="35">IF(ISERROR(VLOOKUP(AZ198,WC_ISIN_Lookup,2,)),"",VLOOKUP(AZ198,WC_ISIN_Lookup,2,))</f>
        <v/>
      </c>
      <c r="BB198" s="196"/>
      <c r="BC198" s="194"/>
      <c r="BD198" s="190"/>
      <c r="BE198" s="190"/>
      <c r="BF198" s="190" t="str">
        <f t="shared" ref="BF198:BG205" si="36">IF(ISERROR(VLOOKUP(BE198,WC_ISIN_Lookup,2,)),"",VLOOKUP(BE198,WC_ISIN_Lookup,2,))</f>
        <v/>
      </c>
      <c r="BG198" s="196"/>
      <c r="BH198" s="194"/>
      <c r="BI198" s="190"/>
      <c r="BJ198" s="190"/>
      <c r="BK198" s="190" t="str">
        <f t="shared" ref="BK198:BL205" si="37">IF(ISERROR(VLOOKUP(BJ198,WC_ISIN_Lookup,2,)),"",VLOOKUP(BJ198,WC_ISIN_Lookup,2,))</f>
        <v/>
      </c>
      <c r="BL198" s="196"/>
      <c r="BM198" s="194"/>
      <c r="BN198" s="190"/>
      <c r="BO198" s="190"/>
      <c r="BP198" s="190" t="str">
        <f t="shared" ref="BP198:BQ205" si="38">IF(ISERROR(VLOOKUP(BO198,WC_ISIN_Lookup,2,)),"",VLOOKUP(BO198,WC_ISIN_Lookup,2,))</f>
        <v/>
      </c>
      <c r="BQ198" s="196"/>
      <c r="BR198" s="194"/>
    </row>
    <row r="199" spans="1:71" ht="15">
      <c r="A199" s="120"/>
      <c r="B199" s="120"/>
      <c r="C199" s="120"/>
      <c r="D199" s="120"/>
      <c r="E199" s="120"/>
      <c r="F199" s="120"/>
      <c r="G199" s="190"/>
      <c r="H199" s="190"/>
      <c r="I199" s="191"/>
      <c r="J199" s="191"/>
      <c r="K199" s="191"/>
      <c r="L199" s="192"/>
      <c r="M199" s="214"/>
      <c r="N199" s="194"/>
      <c r="O199" s="194"/>
      <c r="P199" s="194"/>
      <c r="Q199" s="191"/>
      <c r="R199" s="191"/>
      <c r="S199" s="194"/>
      <c r="T199" s="194"/>
      <c r="U199" s="190"/>
      <c r="V199" s="190"/>
      <c r="W199" s="190" t="str">
        <f t="shared" ref="W199:X205" si="39">IF(ISERROR(VLOOKUP(V199,WC_ISIN_Lookup,2,)),"",VLOOKUP(V199,WC_ISIN_Lookup,2,))</f>
        <v/>
      </c>
      <c r="X199" s="196"/>
      <c r="Y199" s="194"/>
      <c r="Z199" s="190"/>
      <c r="AA199" s="190"/>
      <c r="AB199" s="190" t="str">
        <f t="shared" si="30"/>
        <v/>
      </c>
      <c r="AC199" s="196"/>
      <c r="AD199" s="194"/>
      <c r="AE199" s="190"/>
      <c r="AF199" s="190"/>
      <c r="AG199" s="190" t="str">
        <f t="shared" si="31"/>
        <v/>
      </c>
      <c r="AH199" s="196"/>
      <c r="AI199" s="194"/>
      <c r="AJ199" s="190"/>
      <c r="AK199" s="190"/>
      <c r="AL199" s="190" t="str">
        <f t="shared" si="32"/>
        <v/>
      </c>
      <c r="AM199" s="196"/>
      <c r="AN199" s="194"/>
      <c r="AO199" s="190"/>
      <c r="AP199" s="190"/>
      <c r="AQ199" s="190" t="str">
        <f t="shared" si="33"/>
        <v/>
      </c>
      <c r="AR199" s="196"/>
      <c r="AS199" s="194"/>
      <c r="AT199" s="190"/>
      <c r="AU199" s="190"/>
      <c r="AV199" s="190" t="str">
        <f t="shared" si="34"/>
        <v/>
      </c>
      <c r="AW199" s="196"/>
      <c r="AX199" s="194"/>
      <c r="AY199" s="190"/>
      <c r="AZ199" s="190"/>
      <c r="BA199" s="190" t="str">
        <f t="shared" si="35"/>
        <v/>
      </c>
      <c r="BB199" s="196"/>
      <c r="BC199" s="194"/>
      <c r="BD199" s="190"/>
      <c r="BE199" s="190"/>
      <c r="BF199" s="190" t="str">
        <f t="shared" si="36"/>
        <v/>
      </c>
      <c r="BG199" s="196"/>
      <c r="BH199" s="194"/>
      <c r="BI199" s="190"/>
      <c r="BJ199" s="190"/>
      <c r="BK199" s="190" t="str">
        <f t="shared" si="37"/>
        <v/>
      </c>
      <c r="BL199" s="196"/>
      <c r="BM199" s="194"/>
      <c r="BN199" s="190"/>
      <c r="BO199" s="190"/>
      <c r="BP199" s="190" t="str">
        <f t="shared" si="38"/>
        <v/>
      </c>
      <c r="BQ199" s="196"/>
      <c r="BR199" s="194"/>
    </row>
    <row r="200" spans="1:71" ht="15">
      <c r="A200" s="120"/>
      <c r="B200" s="120"/>
      <c r="C200" s="120"/>
      <c r="D200" s="120"/>
      <c r="E200" s="120"/>
      <c r="F200" s="120"/>
      <c r="G200" s="190"/>
      <c r="H200" s="190"/>
      <c r="I200" s="191"/>
      <c r="J200" s="191"/>
      <c r="K200" s="191"/>
      <c r="L200" s="192"/>
      <c r="M200" s="214"/>
      <c r="N200" s="194"/>
      <c r="O200" s="194"/>
      <c r="P200" s="194"/>
      <c r="Q200" s="191"/>
      <c r="R200" s="191"/>
      <c r="S200" s="194"/>
      <c r="T200" s="194"/>
      <c r="U200" s="190"/>
      <c r="V200" s="190"/>
      <c r="W200" s="190" t="str">
        <f t="shared" si="39"/>
        <v/>
      </c>
      <c r="X200" s="196"/>
      <c r="Y200" s="194"/>
      <c r="Z200" s="190"/>
      <c r="AA200" s="190"/>
      <c r="AB200" s="190" t="str">
        <f t="shared" si="30"/>
        <v/>
      </c>
      <c r="AC200" s="196"/>
      <c r="AD200" s="194"/>
      <c r="AE200" s="190"/>
      <c r="AF200" s="190"/>
      <c r="AG200" s="190" t="str">
        <f t="shared" si="31"/>
        <v/>
      </c>
      <c r="AH200" s="196"/>
      <c r="AI200" s="194"/>
      <c r="AJ200" s="190"/>
      <c r="AK200" s="190"/>
      <c r="AL200" s="190" t="str">
        <f t="shared" si="32"/>
        <v/>
      </c>
      <c r="AM200" s="196"/>
      <c r="AN200" s="194"/>
      <c r="AO200" s="190"/>
      <c r="AP200" s="190"/>
      <c r="AQ200" s="190" t="str">
        <f t="shared" si="33"/>
        <v/>
      </c>
      <c r="AR200" s="196"/>
      <c r="AS200" s="194"/>
      <c r="AT200" s="190"/>
      <c r="AU200" s="190"/>
      <c r="AV200" s="190" t="str">
        <f t="shared" si="34"/>
        <v/>
      </c>
      <c r="AW200" s="196"/>
      <c r="AX200" s="194"/>
      <c r="AY200" s="190"/>
      <c r="AZ200" s="190"/>
      <c r="BA200" s="190" t="str">
        <f t="shared" si="35"/>
        <v/>
      </c>
      <c r="BB200" s="196"/>
      <c r="BC200" s="194"/>
      <c r="BD200" s="190"/>
      <c r="BE200" s="190"/>
      <c r="BF200" s="190" t="str">
        <f t="shared" si="36"/>
        <v/>
      </c>
      <c r="BG200" s="196"/>
      <c r="BH200" s="194"/>
      <c r="BI200" s="190"/>
      <c r="BJ200" s="190"/>
      <c r="BK200" s="190" t="str">
        <f t="shared" si="37"/>
        <v/>
      </c>
      <c r="BL200" s="196"/>
      <c r="BM200" s="194"/>
      <c r="BN200" s="190"/>
      <c r="BO200" s="190"/>
      <c r="BP200" s="190" t="str">
        <f t="shared" si="38"/>
        <v/>
      </c>
      <c r="BQ200" s="196"/>
      <c r="BR200" s="194"/>
    </row>
    <row r="201" spans="1:71" ht="15">
      <c r="A201" s="120"/>
      <c r="B201" s="120"/>
      <c r="C201" s="120"/>
      <c r="D201" s="120"/>
      <c r="E201" s="120"/>
      <c r="F201" s="120"/>
      <c r="G201" s="190"/>
      <c r="H201" s="190"/>
      <c r="I201" s="191"/>
      <c r="J201" s="191"/>
      <c r="K201" s="191"/>
      <c r="L201" s="192"/>
      <c r="M201" s="214"/>
      <c r="N201" s="194"/>
      <c r="O201" s="194"/>
      <c r="P201" s="194"/>
      <c r="Q201" s="191"/>
      <c r="R201" s="191"/>
      <c r="S201" s="194"/>
      <c r="T201" s="194"/>
      <c r="U201" s="190"/>
      <c r="V201" s="190"/>
      <c r="W201" s="190" t="str">
        <f t="shared" si="39"/>
        <v/>
      </c>
      <c r="X201" s="196"/>
      <c r="Y201" s="194"/>
      <c r="Z201" s="190"/>
      <c r="AA201" s="190"/>
      <c r="AB201" s="190" t="str">
        <f t="shared" si="30"/>
        <v/>
      </c>
      <c r="AC201" s="196"/>
      <c r="AD201" s="194"/>
      <c r="AE201" s="190"/>
      <c r="AF201" s="190"/>
      <c r="AG201" s="190" t="str">
        <f t="shared" si="31"/>
        <v/>
      </c>
      <c r="AH201" s="196"/>
      <c r="AI201" s="194"/>
      <c r="AJ201" s="190"/>
      <c r="AK201" s="190"/>
      <c r="AL201" s="190" t="str">
        <f t="shared" si="32"/>
        <v/>
      </c>
      <c r="AM201" s="196"/>
      <c r="AN201" s="194"/>
      <c r="AO201" s="190"/>
      <c r="AP201" s="190"/>
      <c r="AQ201" s="190" t="str">
        <f t="shared" si="33"/>
        <v/>
      </c>
      <c r="AR201" s="196"/>
      <c r="AS201" s="194"/>
      <c r="AT201" s="190"/>
      <c r="AU201" s="190"/>
      <c r="AV201" s="190" t="str">
        <f t="shared" si="34"/>
        <v/>
      </c>
      <c r="AW201" s="196"/>
      <c r="AX201" s="194"/>
      <c r="AY201" s="190"/>
      <c r="AZ201" s="190"/>
      <c r="BA201" s="190" t="str">
        <f t="shared" si="35"/>
        <v/>
      </c>
      <c r="BB201" s="196"/>
      <c r="BC201" s="194"/>
      <c r="BD201" s="190"/>
      <c r="BE201" s="190"/>
      <c r="BF201" s="190" t="str">
        <f t="shared" si="36"/>
        <v/>
      </c>
      <c r="BG201" s="196"/>
      <c r="BH201" s="194"/>
      <c r="BI201" s="190"/>
      <c r="BJ201" s="190"/>
      <c r="BK201" s="190" t="str">
        <f t="shared" si="37"/>
        <v/>
      </c>
      <c r="BL201" s="196"/>
      <c r="BM201" s="194"/>
      <c r="BN201" s="190"/>
      <c r="BO201" s="190"/>
      <c r="BP201" s="190" t="str">
        <f t="shared" si="38"/>
        <v/>
      </c>
      <c r="BQ201" s="196"/>
      <c r="BR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ate" operator="greaterThanOrEqual" allowBlank="1" showInputMessage="1" showErrorMessage="1" errorTitle="Last trading date" error="Please enter a valid date." sqref="K7:L7 J7:J197 I198:I201 J202:J205">
      <formula1>$H$2</formula1>
    </dataValidation>
    <dataValidation type="list" errorStyle="information" showInputMessage="1" sqref="M2">
      <formula1>EUSIPA_Code</formula1>
    </dataValidation>
    <dataValidation type="date" operator="greaterThan" allowBlank="1" showInputMessage="1" showErrorMessage="1" errorTitle="Last trading date" error="Please enter a valid date." sqref="R7:S197 K8:K197 Q198:R201 R202:S205 J198:J201 K202:K205">
      <formula1>1</formula1>
    </dataValidation>
    <dataValidation type="list" allowBlank="1" showInputMessage="1" showErrorMessage="1" errorTitle="Incorrect Asset class" sqref="BO7:BO197 BJ7:BJ197 BE7:BE197 AZ7:AZ197 AP7:AP197 AK7:AK197 AA7:AA197 AF7:AF197 V7:V197 AE198:AE201 AF202:AF205 Z198:Z201 AA202:AA205 AJ198:AJ201 AK202:AK205 AO198:AO201 AP202:AP205 AY198:AY201 AZ202:AZ205 BD198:BD201 BE202:BE205 BI198:BI201 BJ202:BJ205 BN198:BN201 BO202:BO205 U198:U201 V202:V205">
      <formula1>WC_Asset_Classes</formula1>
    </dataValidation>
    <dataValidation type="decimal" operator="greaterThanOrEqual" allowBlank="1" showInputMessage="1" showErrorMessage="1" sqref="BN7:BN197 BI7:BI197 BD7:BD197 AY7:AY197 AT7:AT197 AO7:AO197 AJ7:AJ197 AE7:AE197 BS7:BS197 Z202:Z205 BR198:BR201 BS202:BS205 AD198:AD201 AE202:AE205 AI198:AI201 AJ202:AJ205 AN198:AN201 AO202:AO205 AS198:AS201 AT202:AT205 AX198:AX201 AY202:AY205 BC198:BC201 BD202:BD205 BH198:BH201 BI202:BI205 BM198:BM201 BN202:BN205 Y198:Y201 Z7:Z197">
      <formula1>0</formula1>
    </dataValidation>
    <dataValidation type="date" operator="greaterThan" allowBlank="1" showInputMessage="1" showErrorMessage="1" errorTitle="Expiration date" error="Please enter a valid date." sqref="L8:L197 K198:K201 L202:L205">
      <formula1>$H$2</formula1>
    </dataValidation>
    <dataValidation type="list" showInputMessage="1" showErrorMessage="1" errorTitle="Incorrect Underlying Instrument" error="Please select an underlying instrument from the dropdown menu." sqref="BP202:BP205 AB7:AB197 AG7:AG197 AL7:AL197 AQ7:AQ197 AV7:AV197 BA7:BA197 BF7:BF197 BK7:BK197 BP7:BP197 BJ198:BJ201 BK202:BK205 BE198:BE201 BF202:BF205 AZ198:AZ201 BA202:BA205 AU198:AU201 AV202:AV205 AP198:AP201 AQ202:AQ205 AK198:AK201 AL202:AL205 AF198:AF201 AG202:AG205 AA198:AA201 AB202:AB205 V198:V201 W202:W205 BO198:BO201 W7:W197">
      <formula1>OFFSET(INDIRECT("WC_"&amp;U7),1,0,COUNTA(INDIRECT("WC_"&amp;U7&amp;"_Column"))-1,1)</formula1>
    </dataValidation>
    <dataValidation type="whole" operator="greaterThan" allowBlank="1" showInputMessage="1" showErrorMessage="1" errorTitle="Number of issued instruments" error="Plese enter a whole number over zero." sqref="M7:M197 L198:L201 M202:M205">
      <formula1>0</formula1>
    </dataValidation>
    <dataValidation type="list" allowBlank="1" showInputMessage="1" showErrorMessage="1" sqref="I7:I197 H198:H201 I202:I205">
      <formula1>InstrumentCurrencies</formula1>
    </dataValidation>
    <dataValidation type="decimal" operator="greaterThan" allowBlank="1" showInputMessage="1" showErrorMessage="1" errorTitle="Instrument per underlying" error="Enter a number over zero." sqref="H202:H205 H7:H197">
      <formula1>0</formula1>
    </dataValidation>
    <dataValidation type="decimal" operator="greaterThan" allowBlank="1" showInputMessage="1" showErrorMessage="1" errorTitle="Level" error="Plese enter a value over zero._x000a_" sqref="O7:Q197 N198:P201 O202:Q205">
      <formula1>0</formula1>
    </dataValidation>
    <dataValidation type="list" showInputMessage="1" showErrorMessage="1" sqref="G198:G205">
      <formula1>Direction</formula1>
    </dataValidation>
    <dataValidation type="textLength" operator="lessThanOrEqual" allowBlank="1" showInputMessage="1" showErrorMessage="1" errorTitle="Last trading date" error="Please enter a valid date." sqref="N7:N197 M198:M201 N202:N205">
      <formula1>200</formula1>
    </dataValidation>
    <dataValidation operator="greaterThan" allowBlank="1" showInputMessage="1" showErrorMessage="1" errorTitle="Last trading date" error="Please enter a valid date." sqref="T7:U197 S198:T201 T202:U205"/>
    <dataValidation type="list" allowBlank="1" showInputMessage="1" sqref="AU7:AU197 AT198:AT201 AU202:AU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325</v>
      </c>
      <c r="C1" s="76" t="s">
        <v>2</v>
      </c>
      <c r="D1" s="77" t="s">
        <v>309</v>
      </c>
      <c r="E1" s="78" t="s">
        <v>412</v>
      </c>
      <c r="F1" s="77" t="s">
        <v>314</v>
      </c>
      <c r="G1" s="76" t="s">
        <v>265</v>
      </c>
      <c r="H1" s="77" t="s">
        <v>2247</v>
      </c>
      <c r="I1" s="77" t="s">
        <v>435</v>
      </c>
      <c r="J1" s="76" t="s">
        <v>1287</v>
      </c>
      <c r="K1" s="76" t="s">
        <v>1288</v>
      </c>
      <c r="L1" s="76" t="s">
        <v>2137</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5"/>
      <c r="N2" s="66"/>
      <c r="O2" s="99"/>
      <c r="P2" s="79"/>
      <c r="R2" s="55"/>
      <c r="V2" s="79"/>
    </row>
    <row r="3" spans="1:30">
      <c r="A3" s="66"/>
      <c r="B3" s="66"/>
      <c r="C3" s="66"/>
      <c r="D3" s="66"/>
      <c r="E3" s="66"/>
      <c r="F3" s="66"/>
      <c r="G3" s="68"/>
      <c r="H3" s="66"/>
      <c r="I3" s="66"/>
      <c r="J3" s="66"/>
      <c r="K3" s="66"/>
      <c r="L3" s="66"/>
      <c r="M3" s="66"/>
    </row>
    <row r="4" spans="1:30">
      <c r="A4" s="6" t="s">
        <v>266</v>
      </c>
      <c r="G4" s="56"/>
    </row>
    <row r="5" spans="1:30">
      <c r="A5" s="57"/>
      <c r="G5" s="56"/>
    </row>
    <row r="6" spans="1:30" ht="39.75" customHeight="1">
      <c r="A6" s="77" t="s">
        <v>267</v>
      </c>
      <c r="B6" s="76" t="s">
        <v>269</v>
      </c>
      <c r="C6" s="77" t="s">
        <v>268</v>
      </c>
      <c r="D6" s="77" t="s">
        <v>11</v>
      </c>
      <c r="E6" s="77" t="s">
        <v>1986</v>
      </c>
      <c r="F6" s="77" t="s">
        <v>1987</v>
      </c>
      <c r="G6" s="76" t="s">
        <v>264</v>
      </c>
      <c r="H6" s="77" t="s">
        <v>383</v>
      </c>
      <c r="I6" s="77" t="s">
        <v>382</v>
      </c>
      <c r="J6" s="77" t="s">
        <v>557</v>
      </c>
      <c r="K6" s="77" t="s">
        <v>607</v>
      </c>
      <c r="L6" s="77" t="s">
        <v>315</v>
      </c>
      <c r="M6" s="77" t="s">
        <v>316</v>
      </c>
      <c r="N6" s="77" t="s">
        <v>317</v>
      </c>
      <c r="O6" s="77" t="s">
        <v>1128</v>
      </c>
      <c r="P6" s="77" t="s">
        <v>409</v>
      </c>
      <c r="Q6" s="76" t="s">
        <v>319</v>
      </c>
      <c r="R6" s="100" t="s">
        <v>271</v>
      </c>
      <c r="S6" s="78" t="s">
        <v>320</v>
      </c>
      <c r="T6" s="76" t="s">
        <v>321</v>
      </c>
      <c r="U6" s="81" t="s">
        <v>322</v>
      </c>
      <c r="V6" s="82" t="s">
        <v>295</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N71" si="0">IF(T8&lt;&gt;"",T8,"")</f>
        <v/>
      </c>
      <c r="O8" s="4"/>
      <c r="P8" s="51"/>
      <c r="Q8" s="65"/>
      <c r="R8" s="4"/>
      <c r="S8" s="4" t="str">
        <f t="shared" ref="S8:S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3">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3">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3">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3">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3">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3">
      <c r="A22" s="83"/>
      <c r="B22" s="83"/>
      <c r="C22" s="64"/>
      <c r="D22" s="64"/>
      <c r="E22" s="64"/>
      <c r="F22" s="64"/>
      <c r="G22" s="64"/>
      <c r="H22" s="64"/>
      <c r="I22" s="64"/>
      <c r="J22" s="64"/>
      <c r="K22" s="84"/>
      <c r="L22" s="64"/>
      <c r="M22" s="4"/>
      <c r="N22" s="4" t="str">
        <f t="shared" si="0"/>
        <v/>
      </c>
      <c r="O22" s="4"/>
      <c r="P22" s="51"/>
      <c r="Q22" s="65"/>
      <c r="R22" s="4"/>
      <c r="S22" s="4" t="str">
        <f t="shared" si="1"/>
        <v/>
      </c>
      <c r="T22" s="4"/>
      <c r="U22" s="4"/>
      <c r="V22" s="85"/>
      <c r="W22" s="79"/>
    </row>
    <row r="23" spans="1:23">
      <c r="A23" s="83"/>
      <c r="B23" s="83"/>
      <c r="C23" s="64"/>
      <c r="D23" s="64"/>
      <c r="E23" s="64"/>
      <c r="F23" s="64"/>
      <c r="G23" s="64"/>
      <c r="H23" s="64"/>
      <c r="I23" s="64"/>
      <c r="J23" s="64"/>
      <c r="K23" s="84"/>
      <c r="L23" s="64"/>
      <c r="M23" s="4"/>
      <c r="N23" s="4" t="str">
        <f t="shared" si="0"/>
        <v/>
      </c>
      <c r="O23" s="4"/>
      <c r="P23" s="51"/>
      <c r="Q23" s="65"/>
      <c r="R23" s="4"/>
      <c r="S23" s="4" t="str">
        <f t="shared" si="1"/>
        <v/>
      </c>
      <c r="T23" s="4"/>
      <c r="U23" s="4"/>
      <c r="V23" s="85"/>
      <c r="W23" s="79"/>
    </row>
    <row r="24" spans="1:23">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3">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3">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3">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3">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3">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3">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3">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3">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H7:H106">
      <formula1>InstrumentCurrencies</formula1>
    </dataValidation>
    <dataValidation type="list" allowBlank="1" showInputMessage="1" showErrorMessage="1" sqref="I7:I106">
      <formula1>FloatingFixed</formula1>
    </dataValidation>
    <dataValidation type="list" allowBlank="1" showInputMessage="1" showErrorMessage="1" sqref="L7:L106">
      <formula1>CouponsPerYear</formula1>
    </dataValidation>
    <dataValidation type="list" allowBlank="1" showInputMessage="1" showErrorMessage="1" sqref="J7:J106">
      <formula1>ReferenceRate</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P7:P106">
      <formula1>DayAdjustmentMethod</formula1>
    </dataValidation>
    <dataValidation type="decimal" operator="greaterThanOrEqual" allowBlank="1" showInputMessage="1" showErrorMessage="1" sqref="K7:K106">
      <formula1>-100</formula1>
    </dataValidation>
    <dataValidation type="whole" operator="greaterThanOrEqual" allowBlank="1" showInputMessage="1" showErrorMessage="1" errorTitle="Amount issued" error="Please enter a whole number greater than 0." sqref="Q7:Q106">
      <formula1>0</formula1>
    </dataValidation>
    <dataValidation type="date" operator="greaterThan" allowBlank="1" showInputMessage="1" showErrorMessage="1" errorTitle="Reimbursement date" error="Please enter a date grater than then listing date." sqref="T7:T106">
      <formula1>$G$2</formula1>
    </dataValidation>
    <dataValidation type="date" operator="greaterThan" allowBlank="1" showInputMessage="1" showErrorMessage="1" errorTitle="Last trading date" error="Please enter a date grater than then listing date." sqref="U7:U106">
      <formula1>$G$2</formula1>
    </dataValidation>
    <dataValidation type="date" operator="greaterThan" allowBlank="1" showInputMessage="1" showErrorMessage="1" errorTitle="Issue Date" error="Please enter a valid date." sqref="R7:R106">
      <formula1>1</formula1>
    </dataValidation>
    <dataValidation type="date" operator="greaterThan" allowBlank="1" showInputMessage="1" showErrorMessage="1" errorTitle="First ordinary coupon" error="Please enter a valid date." sqref="M7:M106">
      <formula1>1</formula1>
    </dataValidation>
    <dataValidation type="date" operator="greaterThan" allowBlank="1" showInputMessage="1" showErrorMessage="1" errorTitle="Last ordinary coupon" error="Please enter a valid date." sqref="N7:N106">
      <formula1>1</formula1>
    </dataValidation>
    <dataValidation type="date" operator="greaterThan" allowBlank="1" showInputMessage="1" showErrorMessage="1" errorTitle="Interest date" error="Pelase enter a valid date." sqref="S7:S106">
      <formula1>1</formula1>
    </dataValidation>
    <dataValidation type="whole" operator="greaterThan" allowBlank="1" showInputMessage="1" showErrorMessage="1" errorTitle="Trading Lot" error="Please enter a whole number greater than 0." sqref="G7">
      <formula1>0</formula1>
    </dataValidation>
    <dataValidation type="list" operator="greaterThan" allowBlank="1" showInputMessage="1" showErrorMessage="1" errorTitle="Last ordinary coupon" error="Please enter a valid date." sqref="O7:O106">
      <formula1>DayCountMethod</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2237</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2237</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LOJA03</cp:lastModifiedBy>
  <cp:lastPrinted>2016-12-22T18:42:50Z</cp:lastPrinted>
  <dcterms:created xsi:type="dcterms:W3CDTF">2010-06-11T13:43:43Z</dcterms:created>
  <dcterms:modified xsi:type="dcterms:W3CDTF">2017-11-23T15:04:17Z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