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756" yWindow="732" windowWidth="39720"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<sst xmlns="http://schemas.openxmlformats.org/spreadsheetml/2006/main" count="3961" uniqueCount="2555">
  <si>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</si>
  <si>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</si>
  <si>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</si>
  <si>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</si>
  <si>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</si>
  <si>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</si>
  <si>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</si>
  <si>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</si>
  <si>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</si>
  <si>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</si>
  <si>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</si>
  <si>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</si>
  <si>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</si>
  <si>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</si>
  <si>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</si>
  <si>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</si>
  <si>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</si>
  <si>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</si>
  <si>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</si>
  <si>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</si>
  <si>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</si>
  <si>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</si>
  <si>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</si>
  <si>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</si>
  <si>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</si>
  <si>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</si>
  <si>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</si>
  <si>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</si>
  <si>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</si>
  <si>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</si>
  <si>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</si>
  <si>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</si>
  <si>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</si>
  <si>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</si>
  <si>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</si>
  <si>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</si>
  <si>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</si>
  <si>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</si>
  <si>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</si>
  <si>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</si>
  <si>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</si>
  <si>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</si>
  <si>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</si>
  <si>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</si>
  <si>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</si>
  <si>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</si>
  <si>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</si>
  <si>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</si>
  <si>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</si>
  <si>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</si>
  <si>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</si>
  <si>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</si>
  <si>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</si>
  <si>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</si>
  <si>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</si>
  <si>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</si>
  <si>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</si>
  <si>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</si>
  <si>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</si>
  <si>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</si>
  <si>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</si>
  <si>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</si>
  <si>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</si>
  <si>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</si>
  <si>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</si>
  <si>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</si>
  <si>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</si>
  <si>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</si>
  <si>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</si>
  <si>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</si>
  <si>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</si>
  <si>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</si>
  <si>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</si>
  <si>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</si>
  <si>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</si>
  <si>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</si>
  <si>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</si>
  <si>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</si>
  <si>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</si>
  <si>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</si>
  <si>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</si>
  <si>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</si>
  <si>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</si>
  <si>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</si>
  <si>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</si>
  <si>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</si>
  <si>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</si>
  <si>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</si>
  <si>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</si>
  <si>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</si>
  <si>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</si>
  <si>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</si>
  <si>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</si>
  <si>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</si>
  <si>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</si>
  <si>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</si>
  <si>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</si>
  <si>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</si>
  <si>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</si>
  <si>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</si>
  <si>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</si>
  <si>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</si>
  <si>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</si>
  <si>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</si>
  <si>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</si>
  <si>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</si>
  <si>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</si>
  <si>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</si>
  <si>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</si>
  <si>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</si>
  <si>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</si>
  <si>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</si>
  <si>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</si>
  <si>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</si>
  <si>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</si>
  <si>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</si>
  <si>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</si>
  <si>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</si>
  <si>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</si>
  <si>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</si>
  <si>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</si>
  <si>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</si>
  <si>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</si>
  <si>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</si>
  <si>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</si>
  <si>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</si>
  <si>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</si>
  <si>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</si>
  <si>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</si>
  <si>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</si>
  <si>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</si>
  <si>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</si>
  <si>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</si>
  <si>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</si>
  <si>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</si>
  <si>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</si>
  <si>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</si>
  <si>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</si>
  <si>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</si>
  <si>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</si>
  <si>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</si>
  <si>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</si>
  <si>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</si>
  <si>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</si>
  <si>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</si>
  <si>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</si>
  <si>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</si>
  <si>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</si>
  <si>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</si>
  <si>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</si>
  <si>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</si>
  <si>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</si>
  <si>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</si>
  <si>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</si>
  <si>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</si>
  <si>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</si>
  <si>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</si>
  <si>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</si>
  <si>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</si>
  <si>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</si>
  <si>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</si>
  <si>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</si>
  <si>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</si>
  <si>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</si>
  <si>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</si>
  <si>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</si>
  <si>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</si>
  <si>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</si>
  <si>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</si>
  <si>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</si>
  <si>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</si>
  <si>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</si>
  <si>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</si>
  <si>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</si>
  <si>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</si>
  <si>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</si>
  <si>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</si>
  <si>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</si>
  <si>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</si>
  <si>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</si>
  <si>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</si>
  <si>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</si>
  <si>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</si>
  <si>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</si>
  <si>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</si>
  <si>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</si>
  <si>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</si>
  <si>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</si>
  <si>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</si>
  <si>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</si>
  <si>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</si>
  <si>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</si>
  <si>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</si>
  <si>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</si>
  <si>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</si>
  <si>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</si>
  <si>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</si>
  <si>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</si>
  <si>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</si>
  <si>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</si>
  <si>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</si>
  <si>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</si>
  <si>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</si>
  <si>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</si>
  <si>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</si>
  <si>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</si>
  <si>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</si>
  <si>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</si>
  <si>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</si>
  <si>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</si>
  <si>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</si>
  <si>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</si>
  <si>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</si>
  <si>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</si>
  <si>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</si>
  <si>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</si>
  <si>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</si>
  <si>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</si>
  <si>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</si>
  <si>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</si>
  <si>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</si>
  <si>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</si>
  <si>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</si>
  <si>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</si>
  <si>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</si>
  <si>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</si>
  <si>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</si>
  <si>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</si>
  <si>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</si>
  <si>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</si>
  <si>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</si>
  <si>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</si>
  <si>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</si>
  <si>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</si>
  <si>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</si>
  <si>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</si>
  <si>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</si>
  <si>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</si>
  <si>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</si>
  <si>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</si>
  <si>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</si>
  <si>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</si>
  <si>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</si>
  <si>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</si>
  <si>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</si>
  <si>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</si>
  <si>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</si>
  <si>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</si>
  <si>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</si>
  <si>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</si>
  <si>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</si>
  <si>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</si>
  <si>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</si>
  <si>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</si>
  <si>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</si>
  <si>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</si>
  <si>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</si>
  <si>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</si>
  <si>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</si>
  <si>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</si>
  <si>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</si>
  <si>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</si>
  <si>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</si>
  <si>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</si>
  <si>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</si>
  <si>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</si>
  <si>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</si>
  <si>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</si>
  <si>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</si>
  <si>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</si>
  <si>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</si>
  <si>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</si>
  <si>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</si>
  <si>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</si>
  <si>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</si>
  <si>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</si>
  <si>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</si>
  <si>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</si>
  <si>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</si>
  <si>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</si>
  <si>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</si>
  <si>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</si>
  <si>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</si>
  <si>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</si>
  <si>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</si>
  <si>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</si>
  <si>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</si>
  <si>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</si>
  <si>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</si>
  <si>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</si>
  <si>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</si>
  <si>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</si>
  <si>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</si>
  <si>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</si>
  <si>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</si>
  <si>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</si>
  <si>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</si>
  <si>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</si>
  <si>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</si>
  <si>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</si>
  <si>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</si>
  <si>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</si>
  <si>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</si>
  <si>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</si>
  <si>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</si>
  <si>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</si>
  <si>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</si>
  <si>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</si>
  <si>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</si>
  <si>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</si>
  <si>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</si>
  <si>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</si>
  <si>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</si>
  <si>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</si>
  <si>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</si>
  <si>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</si>
  <si>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</si>
  <si>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</si>
  <si>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</si>
  <si>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</si>
  <si>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</si>
  <si>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</si>
  <si>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</si>
  <si>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</si>
  <si>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</si>
  <si>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</si>
  <si>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</si>
  <si>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</si>
  <si>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</si>
  <si>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</si>
  <si>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</si>
  <si>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</si>
  <si>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</si>
  <si>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</si>
  <si>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</si>
  <si>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</si>
  <si>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</si>
  <si>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</si>
  <si>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</si>
  <si>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</si>
  <si>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</si>
  <si>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</si>
  <si>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</si>
  <si>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</si>
  <si>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</si>
  <si>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</si>
  <si>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</si>
  <si>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</si>
  <si>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</si>
  <si>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</si>
  <si>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</si>
  <si>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</si>
  <si>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</si>
  <si>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</si>
  <si>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</si>
  <si>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</si>
  <si>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</si>
  <si>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</si>
  <si>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</si>
  <si>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</si>
  <si>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</si>
  <si>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</si>
  <si>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</si>
  <si>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</si>
  <si>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</si>
  <si>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</si>
  <si>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</si>
  <si>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</si>
  <si>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</si>
  <si>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</si>
  <si>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</si>
  <si>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</si>
  <si>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</si>
  <si>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</si>
  <si>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</si>
  <si>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</si>
  <si>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</si>
  <si>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</si>
  <si>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</si>
  <si>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</si>
  <si>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</si>
  <si>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</si>
  <si>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</si>
  <si>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</si>
  <si>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</si>
  <si>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</si>
  <si>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</si>
  <si>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</si>
  <si>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</si>
  <si>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</si>
  <si>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</si>
  <si>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</si>
  <si>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</si>
  <si>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</si>
  <si>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</si>
  <si>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</si>
  <si>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</si>
  <si>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</si>
  <si>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</si>
  <si>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</si>
  <si>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</si>
  <si>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</si>
  <si>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</si>
  <si>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</si>
  <si>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</si>
  <si>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</si>
  <si>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</si>
  <si>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</si>
  <si>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</si>
  <si>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</si>
  <si>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</si>
  <si>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</si>
  <si>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</si>
  <si>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</si>
  <si>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</si>
  <si>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</si>
  <si>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</si>
  <si>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</si>
  <si>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</si>
  <si>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</si>
  <si>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</si>
  <si>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</si>
  <si>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</si>
  <si>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</si>
  <si>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</si>
  <si>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</si>
  <si>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</si>
  <si>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</si>
  <si>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</si>
  <si>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</si>
  <si>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</si>
  <si>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</si>
  <si>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</si>
  <si>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</si>
  <si>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</si>
  <si>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</si>
  <si>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</si>
  <si>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</si>
  <si>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</si>
  <si>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</si>
  <si>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</si>
  <si>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</si>
  <si>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</si>
  <si>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</si>
  <si>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</si>
  <si>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</si>
  <si>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</si>
  <si>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</si>
  <si>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</si>
  <si>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</si>
  <si>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</si>
  <si>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</si>
  <si>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</si>
  <si>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</si>
  <si>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</si>
  <si>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</si>
  <si>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</si>
  <si>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</si>
  <si>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</si>
  <si>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</si>
  <si>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</si>
  <si>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</si>
  <si>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</si>
  <si>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</si>
  <si>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</si>
  <si>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</si>
  <si>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</si>
  <si>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</si>
  <si>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</si>
  <si>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</si>
  <si>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</si>
  <si>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</si>
  <si>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</si>
  <si>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</si>
  <si>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</si>
  <si>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</si>
  <si>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</si>
  <si>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</si>
  <si>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</si>
  <si>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</si>
  <si>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</si>
  <si>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</si>
  <si>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</si>
  <si>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</si>
  <si>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</si>
  <si>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</si>
  <si>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</si>
  <si>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</si>
  <si>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</si>
  <si>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</si>
  <si>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</si>
  <si>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</si>
  <si>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</si>
  <si>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</si>
  <si>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</si>
  <si>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</si>
  <si>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</si>
  <si>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</si>
  <si>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</si>
  <si>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</si>
  <si>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</si>
  <si>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</si>
  <si>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</si>
  <si>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</si>
  <si>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</si>
  <si>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</si>
  <si>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</si>
  <si>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</si>
  <si>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</si>
  <si>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</si>
  <si>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</si>
  <si>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</si>
  <si>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</si>
  <si>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</si>
  <si>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</si>
  <si>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</si>
  <si>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</si>
  <si>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</si>
  <si>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</si>
  <si>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</si>
  <si>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</si>
  <si>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</si>
  <si>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</si>
  <si>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</si>
  <si>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</si>
  <si>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</si>
  <si>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</si>
  <si>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</si>
  <si>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</si>
  <si>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</si>
  <si>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</si>
  <si>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</si>
  <si>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</si>
  <si>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</si>
  <si>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</si>
  <si>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</si>
  <si>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</si>
  <si>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</si>
  <si>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</si>
  <si>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</si>
  <si>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</si>
  <si>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</si>
  <si>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</si>
  <si>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</si>
  <si>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</si>
  <si>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</si>
  <si>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</si>
  <si>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</si>
  <si>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</si>
  <si>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</si>
  <si>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</si>
  <si>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</si>
  <si>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</si>
  <si>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</si>
  <si>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</si>
  <si>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</si>
  <si>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</si>
  <si>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</si>
  <si>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</si>
  <si>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</si>
  <si>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</si>
  <si>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</si>
  <si>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</si>
  <si>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</si>
  <si>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</si>
  <si>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</si>
  <si>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</si>
  <si>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</si>
  <si>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</si>
  <si>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</si>
  <si>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</si>
  <si>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</si>
  <si>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</si>
  <si>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</si>
  <si>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</si>
  <si>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</si>
  <si>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</si>
  <si>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</si>
  <si>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</si>
  <si>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</si>
  <si>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</si>
  <si>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</si>
  <si>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</si>
  <si>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</si>
  <si>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</si>
  <si>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</si>
  <si>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</si>
  <si>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</si>
  <si>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</si>
  <si>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</si>
  <si>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</si>
  <si>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</si>
  <si>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</si>
  <si>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</si>
  <si>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</si>
  <si>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</si>
  <si>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</si>
  <si>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</si>
  <si>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</si>
  <si>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</si>
  <si>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</si>
  <si>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</si>
  <si>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</si>
  <si>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</si>
  <si>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</si>
  <si>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</si>
  <si>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</si>
  <si>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</si>
  <si>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</si>
  <si>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</si>
  <si>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</si>
  <si>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</si>
  <si>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</si>
  <si>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</si>
  <si>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</si>
  <si>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</si>
  <si>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</si>
  <si>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</si>
  <si>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</si>
  <si>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</si>
  <si>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</si>
  <si>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</si>
  <si>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</si>
  <si>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</si>
  <si>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</si>
  <si>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</si>
  <si>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</si>
  <si>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</si>
  <si>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</si>
  <si>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</si>
  <si>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</si>
  <si>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</si>
  <si>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</si>
  <si>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</si>
  <si>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</si>
  <si>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</si>
  <si>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</si>
  <si>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</si>
  <si>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</si>
  <si>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</si>
  <si>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</si>
  <si>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</si>
  <si>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</si>
  <si>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</si>
  <si>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</si>
  <si>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</si>
  <si>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</si>
  <si>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</si>
  <si>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</si>
  <si>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</si>
  <si>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</si>
  <si>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</si>
  <si>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</si>
  <si>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</si>
  <si>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</si>
  <si>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</si>
  <si>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</si>
  <si>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</si>
  <si>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</si>
  <si>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</si>
  <si>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</si>
  <si>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</si>
  <si>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</si>
  <si>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</si>
  <si>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</si>
  <si>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</si>
  <si>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</si>
  <si>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</si>
  <si>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</si>
  <si>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</si>
  <si>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</si>
  <si>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</si>
  <si>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</si>
  <si>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</si>
  <si>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</si>
  <si>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</si>
  <si>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</si>
  <si>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</si>
  <si>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</si>
  <si>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</si>
  <si>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</si>
  <si>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</si>
  <si>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</si>
  <si>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</si>
  <si>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</si>
  <si>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</si>
  <si>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</si>
  <si>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</si>
  <si>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</si>
  <si>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</si>
  <si>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</si>
  <si>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</si>
  <si>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</si>
  <si>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</si>
  <si>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</si>
  <si>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</si>
  <si>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</si>
  <si>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</si>
  <si>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</si>
  <si>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</si>
  <si>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</si>
  <si>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</si>
  <si>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</si>
  <si>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</si>
  <si>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</si>
  <si>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</si>
  <si>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</si>
  <si>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</si>
  <si>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</si>
  <si>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</si>
  <si>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</si>
  <si>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</si>
  <si>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</si>
  <si>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</si>
  <si>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</si>
  <si>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</si>
  <si>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</si>
  <si>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</si>
  <si>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</si>
  <si>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</si>
  <si>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</si>
  <si>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</si>
  <si>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</si>
  <si>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</si>
  <si>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</si>
  <si>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</si>
  <si>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</si>
  <si>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</si>
  <si>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</si>
  <si>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</si>
  <si>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</si>
  <si>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</si>
  <si>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</si>
  <si>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</si>
  <si>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</si>
  <si>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</si>
  <si>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</si>
  <si>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</si>
  <si>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</si>
  <si>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</si>
  <si>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</si>
  <si>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</si>
  <si>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</si>
  <si>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</si>
  <si>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</si>
  <si>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</si>
  <si>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</si>
  <si>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</si>
  <si>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</si>
  <si>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</si>
  <si>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</si>
  <si>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</si>
  <si>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</si>
  <si>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</si>
  <si>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</si>
  <si>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</si>
  <si>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</si>
  <si>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</si>
  <si>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</si>
  <si>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</si>
  <si>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</si>
  <si>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</si>
  <si>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</si>
  <si>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</si>
  <si>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</si>
  <si>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</si>
  <si>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</si>
  <si>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</si>
  <si>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</si>
  <si>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</si>
  <si>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</si>
  <si>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</si>
  <si>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</si>
  <si>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</si>
  <si>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</si>
  <si>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</si>
  <si>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</si>
  <si>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</si>
  <si>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</si>
  <si>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</si>
  <si>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</si>
  <si>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</si>
  <si>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</si>
  <si>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</si>
  <si>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</si>
  <si>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</si>
  <si>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</si>
  <si>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</si>
  <si>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</si>
  <si>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</si>
  <si>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</si>
  <si>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</si>
  <si>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</si>
  <si>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</si>
  <si>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</si>
  <si>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</si>
  <si>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</si>
  <si>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</si>
  <si>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</si>
  <si>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</si>
  <si>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</si>
  <si>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</si>
  <si>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</si>
  <si>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</si>
  <si>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</si>
  <si>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</si>
  <si>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</si>
  <si>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</si>
  <si>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</si>
  <si>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</si>
  <si>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</si>
  <si>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</si>
  <si>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</si>
  <si>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</si>
  <si>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</si>
  <si>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</si>
  <si>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</si>
  <si>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</si>
  <si>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</si>
  <si>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</si>
  <si>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</si>
  <si>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</si>
  <si>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</si>
  <si>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</si>
  <si>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</si>
  <si>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</si>
  <si>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</si>
  <si>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</si>
  <si>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</si>
  <si>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</si>
  <si>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</si>
  <si>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</si>
  <si>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</si>
  <si>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</si>
  <si>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</si>
  <si>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</si>
  <si>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</si>
  <si>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</si>
  <si>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</si>
  <si>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</si>
  <si>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</si>
  <si>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</si>
  <si>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</si>
  <si>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</si>
  <si>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</si>
  <si>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</si>
  <si>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</si>
  <si>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</si>
  <si>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</si>
  <si>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</si>
  <si>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</si>
  <si>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</si>
  <si>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</si>
  <si>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</si>
  <si>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</si>
  <si>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</si>
  <si>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</si>
  <si>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</si>
  <si>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</si>
  <si>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</si>
  <si>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</si>
  <si>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</si>
  <si>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</si>
  <si>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</si>
  <si>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</si>
  <si>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</si>
  <si>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</si>
  <si>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</si>
  <si>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</si>
  <si>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</si>
  <si>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</si>
  <si>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</si>
  <si>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</si>
  <si>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</si>
  <si>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</si>
  <si>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</si>
  <si>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</si>
  <si>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</si>
  <si>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</si>
  <si>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</si>
  <si>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</si>
  <si>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</si>
  <si>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</si>
  <si>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</si>
  <si>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</si>
  <si>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</si>
  <si>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</si>
  <si>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</si>
  <si>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</si>
  <si>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</si>
  <si>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</si>
  <si>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</si>
  <si>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</si>
  <si>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</si>
  <si>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</si>
  <si>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</si>
  <si>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</si>
  <si>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</si>
  <si>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</si>
  <si>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</si>
  <si>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</si>
  <si>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</si>
  <si>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</si>
  <si>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</si>
  <si>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</si>
  <si>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</si>
  <si>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</si>
  <si>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</si>
  <si>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</si>
  <si>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</si>
  <si>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</si>
  <si>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</si>
  <si>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</si>
  <si>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</si>
  <si>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</si>
  <si>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</si>
  <si>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</si>
  <si>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</si>
  <si>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</si>
  <si>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</si>
  <si>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</si>
  <si>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</si>
  <si>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</si>
  <si>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</si>
  <si>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</si>
  <si>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</si>
  <si>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</si>
  <si>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</si>
  <si>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</si>
  <si>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</si>
  <si>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</si>
  <si>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</si>
  <si>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</si>
  <si>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</si>
  <si>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</si>
  <si>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</si>
  <si>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</si>
  <si>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</si>
  <si>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</si>
  <si>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</si>
  <si>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</si>
  <si>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</si>
  <si>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</si>
  <si>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</si>
  <si>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</si>
  <si>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</si>
  <si>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</si>
  <si>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</si>
  <si>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</si>
  <si>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</si>
  <si>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</si>
  <si>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</si>
  <si>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</si>
  <si>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</si>
  <si>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</si>
  <si>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</si>
  <si>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</si>
  <si>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</si>
  <si>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</si>
  <si>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</si>
  <si>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</si>
  <si>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</si>
  <si>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</si>
  <si>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</si>
  <si>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</si>
  <si>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</si>
  <si>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</si>
  <si>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</si>
  <si>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</si>
  <si>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</si>
  <si>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</si>
  <si>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</si>
  <si>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</si>
  <si>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</si>
  <si>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</si>
  <si>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</si>
  <si>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</si>
  <si>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</si>
  <si>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</si>
  <si>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</si>
  <si>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</si>
  <si>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</si>
  <si>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</si>
  <si>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</si>
  <si>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</si>
  <si>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</si>
  <si>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</si>
  <si>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</si>
  <si>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</si>
  <si>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</si>
  <si>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</si>
  <si>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</si>
  <si>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</si>
  <si>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</si>
  <si>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</si>
  <si>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</si>
  <si>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</si>
  <si>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</si>
  <si>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</si>
  <si>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</si>
  <si>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</si>
  <si>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</si>
  <si>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</si>
  <si>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</si>
  <si>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</si>
  <si>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</si>
  <si>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</si>
  <si>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</si>
  <si>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</si>
  <si>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</si>
  <si>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</si>
  <si>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</si>
  <si>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</si>
  <si>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</si>
  <si>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</si>
  <si>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</si>
  <si>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</si>
  <si>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</si>
  <si>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</si>
  <si>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</si>
  <si>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</si>
  <si>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</si>
  <si>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</si>
  <si>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</si>
  <si>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</si>
  <si>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</si>
  <si>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</si>
  <si>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</si>
  <si>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</si>
  <si>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</si>
  <si>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</si>
  <si>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</si>
  <si>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</si>
  <si>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</si>
  <si>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</si>
  <si>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</si>
  <si>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</si>
  <si>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</si>
  <si>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</si>
  <si>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</si>
  <si>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</si>
  <si>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</si>
  <si>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</si>
  <si>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</si>
  <si>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</si>
  <si>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</si>
  <si>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</si>
  <si>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</si>
  <si>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</si>
  <si>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</si>
  <si>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</si>
  <si>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</si>
  <si>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</si>
  <si>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</si>
  <si>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</si>
  <si>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</si>
  <si>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</si>
  <si>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</si>
  <si>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</si>
  <si>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</si>
  <si>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</si>
  <si>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</si>
  <si>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</si>
  <si>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</si>
  <si>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</si>
  <si>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</si>
  <si>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</si>
  <si>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</si>
  <si>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</si>
  <si>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</si>
  <si>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</si>
  <si>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</si>
  <si>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</si>
  <si>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</si>
  <si>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</si>
  <si>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</si>
  <si>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</si>
  <si>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</si>
  <si>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</si>
  <si>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</si>
  <si>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</si>
  <si>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</si>
  <si>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</si>
  <si>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</si>
  <si>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</si>
  <si>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</si>
  <si>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</si>
  <si>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</si>
  <si>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</si>
  <si>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</si>
  <si>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</si>
  <si>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</si>
  <si>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</si>
  <si>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</si>
  <si>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</si>
  <si>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</si>
  <si>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</si>
  <si>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</si>
  <si>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</si>
  <si>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</si>
  <si>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</si>
  <si>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</si>
  <si>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</si>
  <si>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</si>
  <si>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</si>
  <si>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</si>
  <si>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</si>
  <si>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</si>
  <si>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</si>
  <si>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</si>
  <si>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</si>
  <si>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</si>
  <si>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</si>
  <si>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</si>
  <si>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</si>
  <si>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</si>
  <si>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</si>
  <si>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</si>
  <si>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</si>
  <si>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</si>
  <si>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</si>
  <si>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</si>
  <si>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</si>
  <si>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</si>
  <si>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</si>
  <si>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</si>
  <si>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</si>
  <si>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</si>
  <si>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</si>
  <si>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</si>
  <si>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</si>
  <si>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</si>
  <si>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</si>
  <si>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</si>
  <si>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</si>
  <si>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</si>
  <si>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</si>
  <si>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</si>
  <si>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</si>
  <si>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</si>
  <si>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</si>
  <si>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</si>
  <si>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</si>
  <si>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</si>
  <si>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</si>
  <si>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</si>
  <si>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</si>
  <si>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</si>
  <si>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</si>
  <si>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</si>
  <si>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</si>
  <si>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</si>
  <si>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</si>
  <si>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</si>
  <si>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</si>
  <si>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</si>
  <si>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</si>
  <si>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</si>
  <si>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</si>
  <si>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</si>
  <si>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</si>
  <si>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</si>
  <si>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</si>
  <si>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</si>
  <si>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</si>
  <si>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</si>
  <si>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</si>
  <si>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</si>
  <si>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</si>
  <si>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</si>
  <si>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</si>
  <si>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</si>
  <si>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</si>
  <si>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</si>
  <si>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</si>
  <si>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</si>
  <si>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</si>
  <si>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</si>
  <si>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</si>
  <si>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</si>
  <si>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</si>
  <si>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</si>
  <si>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</si>
  <si>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</si>
  <si>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</si>
  <si>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</si>
  <si>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</si>
  <si>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</si>
  <si>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</si>
  <si>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</si>
  <si>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</si>
  <si>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</si>
  <si>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</si>
  <si>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</si>
  <si>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</si>
  <si>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</si>
  <si>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</si>
  <si>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</si>
  <si>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</si>
  <si>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</si>
  <si>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</si>
  <si>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</si>
  <si>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</si>
  <si>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</si>
  <si>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</si>
  <si>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</si>
  <si>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</si>
  <si>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</si>
  <si>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</si>
  <si>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</si>
  <si>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</si>
  <si>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</si>
  <si>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</si>
  <si>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</si>
  <si>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</si>
  <si>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</si>
  <si>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</si>
  <si>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</si>
  <si>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</si>
  <si>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</si>
  <si>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</si>
  <si>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</si>
  <si>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</si>
  <si>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</si>
  <si>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</si>
  <si>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</si>
  <si>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</si>
  <si>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</si>
  <si>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</si>
  <si>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</si>
  <si>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</si>
  <si>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</si>
  <si>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</si>
  <si>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</si>
  <si>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</si>
  <si>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</si>
  <si>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</si>
  <si>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</si>
  <si>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</si>
  <si>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</si>
  <si>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</si>
  <si>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</si>
  <si>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</si>
  <si>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</si>
  <si>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</si>
  <si>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</si>
  <si>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</si>
  <si>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</si>
  <si>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</si>
  <si>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</si>
  <si>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</si>
  <si>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</si>
  <si>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</si>
  <si>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</si>
  <si>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</si>
  <si>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</si>
  <si>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</si>
  <si>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</si>
  <si>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</si>
  <si>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</si>
  <si>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</si>
  <si>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</si>
  <si>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</si>
  <si>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</si>
  <si>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</si>
  <si>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</si>
  <si>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</si>
  <si>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</si>
  <si>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</si>
  <si>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</si>
  <si>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</si>
  <si>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</si>
  <si>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</si>
  <si>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</si>
  <si>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</si>
  <si>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</si>
  <si>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</si>
  <si>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</si>
  <si>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</si>
  <si>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</si>
  <si>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</si>
  <si>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</si>
  <si>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</si>
  <si>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</si>
  <si>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</si>
  <si>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</si>
  <si>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</si>
  <si>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</si>
  <si>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</si>
  <si>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</si>
  <si>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</si>
  <si>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</si>
  <si>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</si>
  <si>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</si>
  <si>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</si>
  <si>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</si>
  <si>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</si>
  <si>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</si>
  <si>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</si>
  <si>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</si>
  <si>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</si>
  <si>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</si>
  <si>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</si>
  <si>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</si>
  <si>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</si>
  <si>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</si>
  <si>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</si>
  <si>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</si>
  <si>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</si>
  <si>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</si>
  <si>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</si>
  <si>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</si>
  <si>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</si>
  <si>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</si>
  <si>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</si>
  <si>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</si>
  <si>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</si>
  <si>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</si>
  <si>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</si>
  <si>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</si>
  <si>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</si>
  <si>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</si>
  <si>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</si>
  <si>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</si>
  <si>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</si>
  <si>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</si>
  <si>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</si>
  <si>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</si>
  <si>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</si>
  <si>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</si>
  <si>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</si>
  <si>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</si>
  <si>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</si>
  <si>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</si>
  <si>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</si>
  <si>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</si>
  <si>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</si>
  <si>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</si>
  <si>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</si>
  <si>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</si>
  <si>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</si>
  <si>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</si>
  <si>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</si>
  <si>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</si>
  <si>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</si>
  <si>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</si>
  <si>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</si>
  <si>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</si>
  <si>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</si>
  <si>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</si>
  <si>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</si>
  <si>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</si>
  <si>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</si>
  <si>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</si>
  <si>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</si>
  <si>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</si>
  <si>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</si>
  <si>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</si>
  <si>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</si>
  <si>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</si>
  <si>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</si>
  <si>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</si>
  <si>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</si>
  <si>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</si>
  <si>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</si>
  <si>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</si>
  <si>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</si>
  <si>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</si>
  <si>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</si>
  <si>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</si>
  <si>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</si>
  <si>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</si>
  <si>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</si>
  <si>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</si>
  <si>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</si>
  <si>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</si>
  <si>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</si>
  <si>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</si>
  <si>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</si>
  <si>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</si>
  <si>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</si>
  <si>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</si>
  <si>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</si>
  <si>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</si>
  <si>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</si>
  <si>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</si>
  <si>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</si>
  <si>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</si>
  <si>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</si>
  <si>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</si>
  <si>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</si>
  <si>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</si>
  <si>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</si>
  <si>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</si>
  <si>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</si>
  <si>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</si>
  <si>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</si>
  <si>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</si>
  <si>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</si>
  <si>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</si>
  <si>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</si>
  <si>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</si>
  <si>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</si>
  <si>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</si>
  <si>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</si>
  <si>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</si>
  <si>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</si>
  <si>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</si>
  <si>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</si>
  <si>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</si>
  <si>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</si>
  <si>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</si>
  <si>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</si>
  <si>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</si>
  <si>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</si>
  <si>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</si>
  <si>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</si>
  <si>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</si>
  <si>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</si>
  <si>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</si>
  <si>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</si>
  <si>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</si>
  <si>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</si>
  <si>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</si>
  <si>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</si>
  <si>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</si>
  <si>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</si>
  <si>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</si>
  <si>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</si>
  <si>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</si>
  <si>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</si>
  <si>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</si>
  <si>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</si>
  <si>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</si>
  <si>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</si>
  <si>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</si>
  <si>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</si>
  <si>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</si>
  <si>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</si>
  <si>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</si>
  <si>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</si>
  <si>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</si>
  <si>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</si>
  <si>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</si>
  <si>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</si>
  <si>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</si>
  <si>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</si>
  <si>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</si>
  <si>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</si>
  <si>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</si>
  <si>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</si>
  <si>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</si>
  <si>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</si>
  <si>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</si>
  <si>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</si>
  <si>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</si>
  <si>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</si>
  <si>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</si>
  <si>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</si>
  <si>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</si>
  <si>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</si>
  <si>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</si>
  <si>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</si>
  <si>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</si>
  <si>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</si>
  <si>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</si>
  <si>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</si>
  <si>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</si>
  <si>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</si>
  <si>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</si>
  <si>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</si>
  <si>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</si>
  <si>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</si>
  <si>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</si>
  <si>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</si>
  <si>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</si>
  <si>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</si>
  <si>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</si>
  <si>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</si>
  <si>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</si>
  <si>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</si>
  <si>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</si>
  <si>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</si>
  <si>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</si>
  <si>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</si>
  <si>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</si>
  <si>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</si>
  <si>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</si>
  <si>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</si>
  <si>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</si>
  <si>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</si>
  <si>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</si>
  <si>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</si>
  <si>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</si>
  <si>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</si>
  <si>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</si>
  <si>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</si>
  <si>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</si>
  <si>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</si>
  <si>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</si>
  <si>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</si>
  <si>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</si>
  <si>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</si>
  <si>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</si>
  <si>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</si>
  <si>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</si>
  <si>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</si>
  <si>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</si>
  <si>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</si>
  <si>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</si>
  <si>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</si>
  <si>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</si>
  <si>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</si>
  <si>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</si>
  <si>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</si>
  <si>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</si>
  <si>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</si>
  <si>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</si>
  <si>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</si>
  <si>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</si>
  <si>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</si>
  <si>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</si>
  <si>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</si>
  <si>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</si>
  <si>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</si>
  <si>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</si>
  <si>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</si>
  <si>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</si>
  <si>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</si>
  <si>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</si>
  <si>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</si>
  <si>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</si>
  <si>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</si>
  <si>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</si>
  <si>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</si>
  <si>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</si>
  <si>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</si>
  <si>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</si>
  <si>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</si>
  <si>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</si>
  <si>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</si>
  <si>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</si>
  <si>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</si>
  <si>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</si>
  <si>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</si>
  <si>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</si>
  <si>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</si>
  <si>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</si>
  <si>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</si>
  <si>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</si>
  <si>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</si>
  <si>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</si>
  <si>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</si>
  <si>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</si>
  <si>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</si>
  <si>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</si>
  <si>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</si>
  <si>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</si>
  <si>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</si>
  <si>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</si>
  <si>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</si>
  <si>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</si>
  <si>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</si>
  <si>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</si>
  <si>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</si>
  <si>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</si>
  <si>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</si>
  <si>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</si>
  <si>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</si>
  <si>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</si>
  <si>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</si>
  <si>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</si>
  <si>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</si>
  <si>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</si>
  <si>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</si>
  <si>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</si>
  <si>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</si>
  <si>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</si>
  <si>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</si>
  <si>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</si>
  <si>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</si>
  <si>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</si>
  <si>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</si>
  <si>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</si>
  <si>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</si>
  <si>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</si>
  <si>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</si>
  <si>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</si>
  <si>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</si>
  <si>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</si>
  <si>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</si>
  <si>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</si>
  <si>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</si>
  <si>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</si>
  <si>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</si>
  <si>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</si>
  <si>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</si>
  <si>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</si>
  <si>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</si>
  <si>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</si>
  <si>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</si>
  <si>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</si>
  <si>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</si>
  <si>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</si>
  <si>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</si>
  <si>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</si>
  <si>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</si>
  <si>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</si>
  <si>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</si>
  <si>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</si>
  <si>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</si>
  <si>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</si>
  <si>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</si>
  <si>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</si>
  <si>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</si>
  <si>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</si>
  <si>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</si>
  <si>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</si>
  <si>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</si>
  <si>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</si>
  <si>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</si>
  <si>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</si>
  <si>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</si>
  <si>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</si>
  <si>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</si>
  <si>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</si>
  <si>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</si>
  <si>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</si>
  <si>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</si>
  <si>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</si>
  <si>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</si>
  <si>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</si>
  <si>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</si>
  <si>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</si>
  <si>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</si>
  <si>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</si>
  <si>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</si>
  <si>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</si>
  <si>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</si>
  <si>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</si>
  <si>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</si>
  <si>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</si>
  <si>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</si>
  <si>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</si>
  <si>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</si>
  <si>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</si>
  <si>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</si>
  <si>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</si>
  <si>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</si>
  <si>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</si>
  <si>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</si>
  <si>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</si>
  <si>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</si>
  <si>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</si>
  <si>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</si>
  <si>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</si>
  <si>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</si>
  <si>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</si>
  <si>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</si>
  <si>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</si>
  <si>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</si>
  <si>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</si>
  <si>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</si>
  <si>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</si>
  <si>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</si>
  <si>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</si>
  <si>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</si>
  <si>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</si>
  <si>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</si>
  <si>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</si>
  <si>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</si>
  <si>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</si>
  <si>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</si>
  <si>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</si>
  <si>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</si>
  <si>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</si>
  <si>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</si>
  <si>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</si>
  <si>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</si>
  <si>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</si>
  <si>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</si>
  <si>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</si>
  <si>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</si>
  <si>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</si>
  <si>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</si>
  <si>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</si>
  <si>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</si>
  <si>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</si>
  <si>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</si>
  <si>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</si>
  <si>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</si>
  <si>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</si>
  <si>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</si>
  <si>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</si>
  <si>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</si>
  <si>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</si>
  <si>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</si>
  <si>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</si>
  <si>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</si>
  <si>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</si>
  <si>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</si>
  <si>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</si>
  <si>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</si>
  <si>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</si>
  <si>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</si>
  <si>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</si>
  <si>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</si>
  <si>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</si>
  <si>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</si>
  <si>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</si>
  <si>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</si>
  <si>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</si>
  <si>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</si>
  <si>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</si>
  <si>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</si>
  <si>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</si>
  <si>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</si>
  <si>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</si>
  <si>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</si>
  <si>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</si>
  <si>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</si>
  <si>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</si>
  <si>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</si>
  <si>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</si>
  <si>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</si>
  <si>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</si>
  <si>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</si>
  <si>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</si>
  <si>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</si>
  <si>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</si>
  <si>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</si>
  <si>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</si>
  <si>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</si>
  <si>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</si>
  <si>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</si>
  <si>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</si>
  <si>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</si>
  <si>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</si>
  <si>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</si>
  <si>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</si>
  <si>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</si>
  <si>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</si>
  <si>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</si>
  <si>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</si>
  <si>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</si>
  <si>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</si>
  <si>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</si>
  <si>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</si>
  <si>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</si>
  <si>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</si>
  <si>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</si>
  <si>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</si>
  <si>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</si>
  <si>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</si>
  <si>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</si>
  <si>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</si>
  <si>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</si>
  <si>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</si>
  <si>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</si>
  <si>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</si>
  <si>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</si>
  <si>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</si>
  <si>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</si>
  <si>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</si>
  <si>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</si>
  <si>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</si>
  <si>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</si>
  <si>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</si>
  <si>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</si>
  <si>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</si>
  <si>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</si>
  <si>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</si>
  <si>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</si>
  <si>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</si>
  <si>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</si>
  <si>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</si>
  <si>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</si>
  <si>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</si>
  <si>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</si>
  <si>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</si>
  <si>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</si>
  <si>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</si>
  <si>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</si>
  <si>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</si>
  <si>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</si>
  <si>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</si>
  <si>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</si>
  <si>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</si>
  <si>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</si>
  <si>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</si>
  <si>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</si>
  <si>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</si>
  <si>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</si>
  <si>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</si>
  <si>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</si>
  <si>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</si>
  <si>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</si>
  <si>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</si>
  <si>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</si>
  <si>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</si>
  <si>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</si>
  <si>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</si>
  <si>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</si>
  <si>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</si>
  <si>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</si>
  <si>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</si>
  <si>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</si>
  <si>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</si>
  <si>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</si>
  <si>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</si>
  <si>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</si>
  <si>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</si>
  <si>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</si>
  <si>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</si>
  <si>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</si>
  <si>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</si>
  <si>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</si>
  <si>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</si>
  <si>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</si>
  <si>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</si>
  <si>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</si>
  <si>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</si>
  <si>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</si>
  <si>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</si>
  <si>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</si>
  <si>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</si>
  <si>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</si>
  <si>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</si>
  <si>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</si>
  <si>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</si>
  <si>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</si>
  <si>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</si>
  <si>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</si>
  <si>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</si>
  <si>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</si>
  <si>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</si>
  <si>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</si>
  <si>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</si>
  <si>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</si>
  <si>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</si>
  <si>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</si>
  <si>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</si>
  <si>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</si>
  <si>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</si>
  <si>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</si>
  <si>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</si>
  <si>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</si>
  <si>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</si>
  <si>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</si>
  <si>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</si>
  <si>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</si>
  <si>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</si>
  <si>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</si>
  <si>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</si>
  <si>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</si>
  <si>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</si>
  <si>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</si>
  <si>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</si>
  <si>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</si>
  <si>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</si>
  <si>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</si>
  <si>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</si>
  <si>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</si>
  <si>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</si>
  <si>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</si>
  <si>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</si>
  <si>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</si>
  <si>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</si>
  <si>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</si>
  <si>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</si>
  <si>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</si>
  <si>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</si>
  <si>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</si>
  <si>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</si>
  <si>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</si>
  <si>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</si>
  <si>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</si>
  <si>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</si>
  <si>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</si>
  <si>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</si>
  <si>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</si>
  <si>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</si>
  <si>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</si>
  <si>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</si>
  <si>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</si>
  <si>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</si>
  <si>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</si>
  <si>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</si>
  <si>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</si>
  <si>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</si>
  <si>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</si>
  <si>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</si>
  <si>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</si>
  <si>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</si>
  <si>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</si>
  <si>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</si>
  <si>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</si>
  <si>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</si>
  <si>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</si>
  <si>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</si>
  <si>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</si>
  <si>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</si>
  <si>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</si>
  <si>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</si>
  <si>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</si>
  <si>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</si>
  <si>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</si>
  <si>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</si>
  <si>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</si>
  <si>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</si>
  <si>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</si>
  <si>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</si>
  <si>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</si>
  <si>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</si>
  <si>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</si>
  <si>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</si>
  <si>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</si>
  <si>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</si>
  <si>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</si>
  <si>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</si>
  <si>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</si>
  <si>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</si>
  <si>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</si>
  <si>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</si>
  <si>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</si>
  <si>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</si>
  <si>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</si>
  <si>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</si>
  <si>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</si>
  <si>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</si>
  <si>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</si>
  <si>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</si>
  <si>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</si>
  <si>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</si>
  <si>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</si>
  <si>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</si>
  <si>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</si>
  <si>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</si>
  <si>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</si>
  <si>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</si>
  <si>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</si>
  <si>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</si>
  <si>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</si>
  <si>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</si>
  <si>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</si>
  <si>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</si>
  <si>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</si>
  <si>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</si>
  <si>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</si>
  <si>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</si>
  <si>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</si>
  <si>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</si>
  <si>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</si>
  <si>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</si>
  <si>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</si>
  <si>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</si>
  <si>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</si>
  <si>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</si>
  <si>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</si>
  <si>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</si>
  <si>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</si>
  <si>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</si>
  <si>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</si>
  <si>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</si>
  <si>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</si>
  <si>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</si>
  <si>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</si>
  <si>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</si>
  <si>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</si>
  <si>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</si>
  <si>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</si>
  <si>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</si>
  <si>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</si>
  <si>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</si>
  <si>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</si>
  <si>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</si>
  <si>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</si>
  <si>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</si>
  <si>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</si>
  <si>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</si>
  <si>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</si>
  <si>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</si>
  <si>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</si>
  <si>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</si>
  <si>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</si>
  <si>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</si>
  <si>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</si>
  <si>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</si>
  <si>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</si>
  <si>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</si>
  <si>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</si>
  <si>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</si>
  <si>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</si>
  <si>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</si>
  <si>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</si>
  <si>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</si>
  <si>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</si>
  <si>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</si>
  <si>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</si>
  <si>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</si>
  <si>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</si>
  <si>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</si>
  <si>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</si>
  <si>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</si>
  <si>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</si>
  <si>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</si>
  <si>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</si>
  <si>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</si>
  <si>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</si>
  <si>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</si>
  <si>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</si>
  <si>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</si>
  <si>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</si>
  <si>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</si>
  <si>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</si>
  <si>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</si>
  <si>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</si>
  <si>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</si>
  <si>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</si>
  <si>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</si>
  <si>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</si>
  <si>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</si>
  <si>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</si>
  <si>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</si>
  <si>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</si>
  <si>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</si>
  <si>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</si>
  <si>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</si>
  <si>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</si>
  <si>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</si>
  <si>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</si>
  <si>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</si>
  <si>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</si>
  <si>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</si>
  <si>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</si>
  <si>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</si>
  <si>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</si>
  <si>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</si>
  <si>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</si>
  <si>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</si>
  <si>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</si>
  <si>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</si>
  <si>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</si>
  <si>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</si>
  <si>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</si>
  <si>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</si>
  <si>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</si>
  <si>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</si>
  <si>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</si>
  <si>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</si>
  <si>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</si>
  <si>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</si>
  <si>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</si>
  <si>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</si>
  <si>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</si>
  <si>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</si>
  <si>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</si>
  <si>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</si>
  <si>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</si>
  <si>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</si>
  <si>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</si>
  <si>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</si>
  <si>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</si>
  <si>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</si>
  <si>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</si>
  <si>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</si>
  <si>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</si>
  <si>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</si>
  <si>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</si>
  <si>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</si>
  <si>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</si>
  <si>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</si>
  <si>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</si>
  <si>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</si>
  <si>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</si>
  <si>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</si>
  <si>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</si>
  <si>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</si>
  <si>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</si>
  <si>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</si>
  <si>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</si>
  <si>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</si>
  <si>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</si>
  <si>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</si>
  <si>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</si>
  <si>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</si>
  <si>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</si>
  <si>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</si>
  <si>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</si>
  <si>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</si>
  <si>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</si>
  <si>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</si>
  <si>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</si>
  <si>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</si>
  <si>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</si>
  <si>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</si>
  <si>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</si>
  <si>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</si>
  <si>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</si>
  <si>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</si>
  <si>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</si>
  <si>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</si>
  <si>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</si>
  <si>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</si>
  <si>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</si>
  <si>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</si>
  <si>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</si>
  <si>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</si>
  <si>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</si>
  <si>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</si>
  <si>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</si>
  <si>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</si>
  <si>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</si>
  <si>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</si>
  <si>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</si>
  <si>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</si>
  <si>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</si>
  <si>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</si>
  <si>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</si>
  <si>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</si>
  <si>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</si>
  <si>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</si>
  <si>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</si>
  <si>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</si>
  <si>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</si>
  <si>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</si>
  <si>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</si>
  <si>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</si>
  <si>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</si>
  <si>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</si>
  <si>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</si>
  <si>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</si>
  <si>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</si>
  <si>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</si>
  <si>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</si>
  <si>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</si>
  <si>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</si>
  <si>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</si>
  <si>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</si>
  <si>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</si>
  <si>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</si>
  <si>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</si>
  <si>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</si>
  <si>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</si>
  <si>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</si>
  <si>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</si>
  <si>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</si>
  <si>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</si>
  <si>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</si>
  <si>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</si>
  <si>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</si>
  <si>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</si>
  <si>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</si>
  <si>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</si>
  <si>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</si>
  <si>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</si>
  <si>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</si>
  <si>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</si>
  <si>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</si>
  <si>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</si>
  <si>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</si>
  <si>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</si>
  <si>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</si>
  <si>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</si>
  <si>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</si>
  <si>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</si>
  <si>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</si>
  <si>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</si>
  <si>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</si>
  <si>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</si>
  <si>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</si>
  <si>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</si>
  <si>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</si>
  <si>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</si>
  <si>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</si>
  <si>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</si>
  <si>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</si>
  <si>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</si>
  <si>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</si>
  <si>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</si>
  <si>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</si>
  <si>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</si>
  <si>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</si>
  <si>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</si>
  <si>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</si>
  <si>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</si>
  <si>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</si>
  <si>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</si>
  <si>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</si>
  <si>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</si>
  <si>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</si>
  <si>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</si>
  <si>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</si>
  <si>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</si>
  <si>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</si>
  <si>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</si>
  <si>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</si>
  <si>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</si>
  <si>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</si>
  <si>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</si>
  <si>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</si>
  <si>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</si>
  <si>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</si>
  <si>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</si>
  <si>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</si>
  <si>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</si>
  <si>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</si>
  <si>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</si>
  <si>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</si>
  <si>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</si>
  <si>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</si>
  <si>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</si>
  <si>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</si>
  <si>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</si>
  <si>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</si>
  <si>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</si>
  <si>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</si>
  <si>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</si>
  <si>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</si>
  <si>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</si>
  <si>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</si>
  <si>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</si>
  <si>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</si>
  <si>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</si>
  <si>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</si>
  <si>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</si>
  <si>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</si>
  <si>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</si>
  <si>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</si>
  <si>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</si>
  <si>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</si>
  <si>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</si>
  <si>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</si>
  <si>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</si>
  <si>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</si>
  <si>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</si>
  <si>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</si>
  <si>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</si>
  <si>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</si>
  <si>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</si>
  <si>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</si>
  <si>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</si>
  <si>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</si>
  <si>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</si>
  <si>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</si>
  <si>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</si>
  <si>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</si>
  <si>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</si>
  <si>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</si>
  <si>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</si>
  <si>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</si>
  <si>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</si>
  <si>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</si>
  <si>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</si>
  <si>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</si>
  <si>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</si>
  <si>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</si>
  <si>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</si>
  <si>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</si>
  <si>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</si>
  <si>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</si>
  <si>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</si>
  <si>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</si>
  <si>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</si>
  <si>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</si>
  <si>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</si>
  <si>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</si>
  <si>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</si>
  <si>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</si>
  <si>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</si>
  <si>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</si>
  <si>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</si>
  <si>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</si>
  <si>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</si>
  <si>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</si>
  <si>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</si>
  <si>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</si>
  <si>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</si>
  <si>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</si>
  <si>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</si>
  <si>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</si>
  <si>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</si>
  <si>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</si>
  <si>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</si>
  <si>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</si>
  <si>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</si>
  <si>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</si>
  <si>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</si>
  <si>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</si>
  <si>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</si>
  <si>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</si>
  <si>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</si>
  <si>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</si>
  <si>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</si>
  <si>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</si>
  <si>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</si>
  <si>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</si>
  <si>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</si>
  <si>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</si>
  <si>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</si>
  <si>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</si>
  <si>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</si>
  <si>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</si>
  <si>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</si>
  <si>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</si>
  <si>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</si>
  <si>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</si>
  <si>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</si>
  <si>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</si>
  <si>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</si>
  <si>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</si>
  <si>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</si>
  <si>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</si>
  <si>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</si>
  <si>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</si>
  <si>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</si>
  <si>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</si>
  <si>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</si>
  <si>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</si>
  <si>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</si>
  <si>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</si>
  <si>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</si>
  <si>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</si>
  <si>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</si>
  <si>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</si>
  <si>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</si>
  <si>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</si>
  <si>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</si>
  <si>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</si>
  <si>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</si>
  <si>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</si>
  <si>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</si>
  <si>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</si>
  <si>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</si>
  <si>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</si>
  <si>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</si>
  <si>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</si>
  <si>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</si>
  <si>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</si>
  <si>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</si>
  <si>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</si>
  <si>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</si>
  <si>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</si>
  <si>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</si>
  <si>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</si>
  <si>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</si>
  <si>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</si>
  <si>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</si>
  <si>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</si>
  <si>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</si>
  <si>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</si>
  <si>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</si>
  <si>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</si>
  <si>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</si>
  <si>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</si>
  <si>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</si>
  <si>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</si>
  <si>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</si>
  <si>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</si>
  <si>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</si>
  <si>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</si>
  <si>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</si>
  <si>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</si>
  <si>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</si>
  <si>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</si>
  <si>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</si>
  <si>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</si>
  <si>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</si>
  <si>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</si>
  <si>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</si>
  <si>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</si>
  <si>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</si>
  <si>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</si>
  <si>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</si>
  <si>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</si>
  <si>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</si>
  <si>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</si>
  <si>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</si>
  <si>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</si>
  <si>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</si>
  <si>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</si>
  <si>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</si>
  <si>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</si>
  <si>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</si>
  <si>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</si>
  <si>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</si>
  <si>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</si>
  <si>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</si>
  <si>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</si>
  <si>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</si>
  <si>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</si>
  <si>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</si>
  <si>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</si>
  <si>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</si>
  <si>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</si>
  <si>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</si>
  <si>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</si>
  <si>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</si>
  <si>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</si>
  <si>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</si>
  <si>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</si>
  <si>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</si>
  <si>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</si>
  <si>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</si>
  <si>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</si>
  <si>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</si>
  <si>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</si>
  <si>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</si>
  <si>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</si>
  <si>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</si>
  <si>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</si>
  <si>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</si>
  <si>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</si>
  <si>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</si>
  <si>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</si>
  <si>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</si>
  <si>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</si>
  <si>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</si>
  <si>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</si>
  <si>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</si>
  <si>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</si>
  <si>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</si>
  <si>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</si>
  <si>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</si>
  <si>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</si>
  <si>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</si>
  <si>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</si>
  <si>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</si>
  <si>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</si>
  <si>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</si>
  <si>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</si>
  <si>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</si>
  <si>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</si>
  <si>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</si>
  <si>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</si>
  <si>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</si>
  <si>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</si>
  <si>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</si>
  <si>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</si>
  <si>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</si>
  <si>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</si>
  <si>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</si>
  <si>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</si>
  <si>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</si>
  <si>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</si>
  <si>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</si>
  <si>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</si>
  <si>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</si>
  <si>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</si>
  <si>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</si>
  <si>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</si>
  <si>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</si>
  <si>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</si>
  <si>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</si>
  <si>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</si>
  <si>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</si>
  <si>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</si>
  <si>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</si>
  <si>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</si>
  <si>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</si>
  <si>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</si>
  <si>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</si>
  <si>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</si>
  <si>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</si>
  <si>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</si>
  <si>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</si>
  <si>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</si>
  <si>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</si>
  <si>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</si>
  <si>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</si>
  <si>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</si>
  <si>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</si>
  <si>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</si>
  <si>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</si>
  <si>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</si>
  <si>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</si>
  <si>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</si>
  <si>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</si>
  <si>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</si>
  <si>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</si>
  <si>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</si>
  <si>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</si>
  <si>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</si>
  <si>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</si>
  <si>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</si>
  <si>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</si>
  <si>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</si>
  <si>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</si>
  <si>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</si>
  <si>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</si>
  <si>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</si>
  <si>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</si>
  <si>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</si>
  <si>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</si>
  <si>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</si>
  <si>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</si>
  <si>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</si>
  <si>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</si>
  <si>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</si>
  <si>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</si>
  <si>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</si>
  <si>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</si>
  <si>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</si>
  <si>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</si>
  <si>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</si>
  <si>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</si>
  <si>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</si>
  <si>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</si>
  <si>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</si>
  <si>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</si>
  <si>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</si>
  <si>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</si>
  <si>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</si>
  <si>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</si>
  <si>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</si>
  <si>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</si>
  <si>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</si>
  <si>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</si>
  <si>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</si>
  <si>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</si>
  <si>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</si>
  <si>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</si>
  <si>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</si>
  <si>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</si>
  <si>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</si>
  <si>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</si>
  <si>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</si>
  <si>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</si>
  <si>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</si>
  <si>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</si>
  <si>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</si>
  <si>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</si>
  <si>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</si>
  <si>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STO FN Structured Leverage Products</t>
  </si>
  <si>
    <t>HEL FN Structured Leverage Products</t>
  </si>
  <si>
    <t>COP FN Structured Leverage Products</t>
  </si>
  <si>
    <t>Atella Fastigheter AB (publ)</t>
  </si>
  <si>
    <t>ATELLA</t>
  </si>
  <si>
    <t xml:space="preserve">Compactor Fastigheter AB </t>
  </si>
  <si>
    <t>COMPAC</t>
  </si>
  <si>
    <t>I.A. Hedin Bil Aktiebolag (publ)</t>
  </si>
  <si>
    <t>HEDIN</t>
  </si>
  <si>
    <t xml:space="preserve">Klarna Bank AB (publ) </t>
  </si>
  <si>
    <t>KLAB</t>
  </si>
  <si>
    <t>Volati AB</t>
  </si>
  <si>
    <t>VOLAT</t>
  </si>
  <si>
    <t>549300QNMDBVTHX8H127</t>
  </si>
  <si>
    <t>SGI GTM 3231</t>
  </si>
  <si>
    <t>Warrant Fixed Best 3231</t>
  </si>
  <si>
    <t>LU1698128029</t>
  </si>
  <si>
    <t>SG ISSUER/C WT 20201219</t>
  </si>
  <si>
    <t>RWMXCE</t>
  </si>
  <si>
    <t>Dirty</t>
  </si>
  <si>
    <t>Basket of Stocks</t>
  </si>
  <si>
    <t>SGI_GTM_3231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</si>
</sst>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4</xdr:row>
          <xdr:rowOff>121920</xdr:rowOff>
        </xdr:from>
        <xdr:to>
          <xdr:col>3</xdr:col>
          <xdr:colOff>746760</xdr:colOff>
          <xdr:row>4</xdr:row>
          <xdr:rowOff>289560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A9" sqref="A9"/>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t="s">
        <v>2515</v>
      </c>
      <c r="B2" s="64" t="s">
        <v>2533</v>
      </c>
      <c r="C2" s="64" t="s">
        <v>1115</v>
      </c>
      <c r="D2" s="64" t="s">
        <v>462</v>
      </c>
      <c r="E2" s="65">
        <v>1</v>
      </c>
      <c r="F2" s="65" t="s">
        <v>34</v>
      </c>
      <c r="G2" s="64" t="s">
        <v>271</v>
      </c>
      <c r="H2" s="3">
        <v>43088</v>
      </c>
      <c r="I2" s="64" t="s">
        <v>2546</v>
      </c>
      <c r="J2" s="219" t="str">
        <f>IF(C2="-","",VLOOKUP(C2,BondIssuerTable,2,0))</f>
        <v>SGI</v>
      </c>
      <c r="K2" s="219" t="str">
        <f>IF(D2="-","",VLOOKUP(D2,BondIssuingAgentsTable,2,0))</f>
        <v>GTM</v>
      </c>
      <c r="L2" s="95" t="str">
        <f>IF(D2="-","",VLOOKUP(D2,BondIssuingAgentsTable,3,0))</f>
        <v>ST</v>
      </c>
      <c r="M2" s="64" t="s">
        <v>2472</v>
      </c>
      <c r="N2" s="190" t="s">
        <v>731</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t="s">
        <v>2547</v>
      </c>
      <c r="B7" s="64" t="s">
        <v>2548</v>
      </c>
      <c r="C7" s="64"/>
      <c r="D7" s="64" t="s">
        <v>2549</v>
      </c>
      <c r="E7" s="64" t="s">
        <v>2550</v>
      </c>
      <c r="F7" s="64" t="s">
        <v>2551</v>
      </c>
      <c r="G7" s="69">
        <v>12</v>
      </c>
      <c r="H7" s="69" t="s">
        <v>2552</v>
      </c>
      <c r="I7" s="65">
        <v>185</v>
      </c>
      <c r="J7" s="3">
        <v>43088</v>
      </c>
      <c r="K7" s="70">
        <v>44186</v>
      </c>
      <c r="L7" s="70">
        <v>44165</v>
      </c>
      <c r="M7" s="244">
        <v>2100</v>
      </c>
      <c r="N7" s="244"/>
      <c r="O7" s="245" t="str">
        <f t="shared" ref="O7:O38" si="0">IF(M7="-","",VLOOKUP(M7,EUSIPA_Table,2,0))</f>
        <v>Warrants</v>
      </c>
      <c r="P7" s="72" t="s">
        <v>2554</v>
      </c>
      <c r="Q7" s="104" t="s">
        <v>2553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2" activePane="bottomRight" state="frozen"/>
      <selection pane="topRight" activeCell="C1" sqref="C1"/>
      <selection pane="bottomLeft" activeCell="A2" sqref="A2"/>
      <selection pane="bottomRight" activeCell="A8" sqref="A8"/>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 sqref="D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7">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X2" activePane="bottomRight" state="frozen"/>
      <selection pane="topRight" activeCell="B1" sqref="B1"/>
      <selection pane="bottomLeft" activeCell="A2" sqref="A2"/>
      <selection pane="bottomRight" activeCell="AB2" sqref="AB2:AC33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str">
        <f>IF(VLOOKUP(SelectedSubtype,Direction_Lookup,2,)&lt;&gt;"",VLOOKUP(SelectedSubtype,Direction_Lookup,2,),"")</f>
        <v>Bull</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str">
        <f>IF(VLOOKUP(SelectedSubtype,Direction_Lookup,3,)&lt;&gt;"",VLOOKUP(SelectedSubtype,Direction_Lookup,3,),"")</f>
        <v>Bear</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2533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2534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U12" s="8" t="s">
        <v>2535</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2536</v>
      </c>
      <c r="AC20" s="230" t="s">
        <v>2537</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2538</v>
      </c>
      <c r="AC56" s="230" t="s">
        <v>2539</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2540</v>
      </c>
      <c r="AC115" s="230" t="s">
        <v>2541</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2542</v>
      </c>
      <c r="AC135" s="230" t="s">
        <v>2543</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2544</v>
      </c>
      <c r="AC316" s="230" t="s">
        <v>2545</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13" workbookViewId="0">
      <selection activeCell="B146" sqref="B14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t="s">
        <v>2513</v>
      </c>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30480</xdr:colOff>
                    <xdr:row>4</xdr:row>
                    <xdr:rowOff>121920</xdr:rowOff>
                  </from>
                  <to>
                    <xdr:col>3</xdr:col>
                    <xdr:colOff>746760</xdr:colOff>
                    <xdr:row>4</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2017-12-18T16:25:56Z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