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O7" i="6" l="1"/>
  <c r="L2" i="6"/>
  <c r="K2" i="6"/>
  <c r="J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<sst xmlns="http://schemas.openxmlformats.org/spreadsheetml/2006/main" count="4061" uniqueCount="2626">
  <si>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</si>
  <si>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</si>
  <si>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</si>
  <si>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</si>
  <si>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</si>
  <si>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</si>
  <si>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</si>
  <si>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</si>
  <si>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</si>
  <si>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</si>
  <si>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</si>
  <si>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</si>
  <si>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</si>
  <si>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</si>
  <si>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</si>
  <si>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</si>
  <si>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</si>
  <si>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</si>
  <si>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</si>
  <si>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</si>
  <si>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</si>
  <si>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</si>
  <si>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</si>
  <si>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</si>
  <si>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</si>
  <si>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</si>
  <si>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</si>
  <si>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</si>
  <si>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</si>
  <si>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</si>
  <si>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</si>
  <si>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</si>
  <si>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</si>
  <si>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</si>
  <si>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</si>
  <si>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</si>
  <si>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</si>
  <si>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</si>
  <si>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</si>
  <si>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</si>
  <si>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</si>
  <si>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</si>
  <si>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</si>
  <si>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</si>
  <si>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</si>
  <si>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</si>
  <si>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</si>
  <si>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</si>
  <si>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</si>
  <si>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</si>
  <si>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</si>
  <si>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</si>
  <si>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</si>
  <si>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</si>
  <si>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</si>
  <si>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</si>
  <si>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</si>
  <si>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</si>
  <si>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</si>
  <si>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</si>
  <si>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</si>
  <si>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</si>
  <si>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</si>
  <si>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</si>
  <si>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</si>
  <si>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</si>
  <si>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</si>
  <si>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</si>
  <si>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</si>
  <si>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</si>
  <si>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</si>
  <si>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</si>
  <si>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</si>
  <si>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</si>
  <si>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</si>
  <si>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</si>
  <si>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</si>
  <si>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</si>
  <si>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</si>
  <si>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</si>
  <si>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</si>
  <si>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</si>
  <si>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</si>
  <si>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</si>
  <si>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</si>
  <si>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</si>
  <si>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</si>
  <si>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</si>
  <si>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</si>
  <si>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</si>
  <si>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</si>
  <si>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</si>
  <si>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</si>
  <si>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</si>
  <si>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</si>
  <si>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</si>
  <si>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</si>
  <si>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</si>
  <si>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</si>
  <si>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</si>
  <si>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</si>
  <si>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</si>
  <si>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</si>
  <si>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</si>
  <si>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</si>
  <si>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</si>
  <si>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</si>
  <si>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</si>
  <si>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</si>
  <si>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</si>
  <si>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</si>
  <si>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</si>
  <si>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</si>
  <si>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</si>
  <si>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</si>
  <si>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</si>
  <si>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</si>
  <si>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</si>
  <si>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</si>
  <si>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</si>
  <si>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</si>
  <si>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</si>
  <si>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</si>
  <si>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</si>
  <si>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</si>
  <si>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</si>
  <si>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</si>
  <si>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</si>
  <si>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</si>
  <si>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</si>
  <si>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</si>
  <si>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</si>
  <si>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</si>
  <si>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</si>
  <si>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</si>
  <si>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</si>
  <si>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</si>
  <si>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</si>
  <si>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</si>
  <si>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</si>
  <si>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</si>
  <si>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</si>
  <si>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</si>
  <si>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</si>
  <si>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</si>
  <si>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</si>
  <si>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</si>
  <si>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</si>
  <si>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</si>
  <si>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</si>
  <si>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</si>
  <si>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</si>
  <si>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</si>
  <si>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</si>
  <si>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</si>
  <si>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</si>
  <si>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</si>
  <si>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</si>
  <si>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</si>
  <si>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</si>
  <si>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</si>
  <si>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</si>
  <si>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</si>
  <si>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</si>
  <si>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</si>
  <si>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</si>
  <si>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</si>
  <si>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</si>
  <si>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</si>
  <si>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</si>
  <si>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</si>
  <si>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</si>
  <si>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</si>
  <si>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</si>
  <si>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</si>
  <si>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</si>
  <si>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</si>
  <si>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</si>
  <si>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</si>
  <si>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</si>
  <si>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</si>
  <si>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</si>
  <si>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</si>
  <si>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</si>
  <si>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</si>
  <si>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</si>
  <si>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</si>
  <si>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</si>
  <si>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</si>
  <si>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</si>
  <si>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</si>
  <si>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</si>
  <si>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</si>
  <si>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</si>
  <si>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</si>
  <si>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</si>
  <si>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</si>
  <si>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</si>
  <si>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</si>
  <si>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</si>
  <si>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</si>
  <si>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</si>
  <si>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</si>
  <si>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</si>
  <si>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</si>
  <si>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</si>
  <si>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</si>
  <si>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</si>
  <si>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</si>
  <si>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</si>
  <si>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</si>
  <si>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</si>
  <si>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</si>
  <si>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</si>
  <si>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</si>
  <si>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</si>
  <si>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</si>
  <si>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</si>
  <si>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</si>
  <si>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</si>
  <si>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</si>
  <si>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</si>
  <si>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</si>
  <si>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</si>
  <si>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</si>
  <si>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</si>
  <si>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</si>
  <si>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</si>
  <si>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</si>
  <si>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</si>
  <si>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</si>
  <si>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</si>
  <si>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</si>
  <si>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</si>
  <si>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</si>
  <si>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</si>
  <si>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</si>
  <si>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</si>
  <si>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</si>
  <si>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</si>
  <si>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</si>
  <si>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</si>
  <si>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</si>
  <si>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</si>
  <si>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</si>
  <si>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</si>
  <si>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</si>
  <si>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</si>
  <si>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</si>
  <si>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</si>
  <si>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</si>
  <si>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</si>
  <si>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</si>
  <si>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</si>
  <si>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</si>
  <si>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</si>
  <si>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</si>
  <si>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</si>
  <si>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</si>
  <si>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</si>
  <si>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</si>
  <si>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</si>
  <si>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</si>
  <si>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</si>
  <si>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</si>
  <si>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</si>
  <si>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</si>
  <si>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</si>
  <si>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</si>
  <si>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</si>
  <si>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</si>
  <si>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</si>
  <si>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</si>
  <si>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</si>
  <si>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</si>
  <si>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</si>
  <si>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</si>
  <si>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</si>
  <si>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</si>
  <si>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</si>
  <si>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</si>
  <si>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</si>
  <si>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</si>
  <si>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</si>
  <si>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</si>
  <si>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</si>
  <si>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</si>
  <si>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</si>
  <si>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</si>
  <si>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</si>
  <si>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</si>
  <si>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</si>
  <si>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</si>
  <si>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</si>
  <si>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</si>
  <si>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</si>
  <si>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</si>
  <si>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</si>
  <si>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</si>
  <si>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</si>
  <si>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</si>
  <si>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</si>
  <si>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</si>
  <si>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</si>
  <si>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</si>
  <si>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</si>
  <si>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</si>
  <si>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</si>
  <si>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</si>
  <si>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</si>
  <si>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</si>
  <si>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</si>
  <si>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</si>
  <si>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</si>
  <si>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</si>
  <si>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</si>
  <si>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</si>
  <si>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</si>
  <si>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</si>
  <si>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</si>
  <si>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</si>
  <si>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</si>
  <si>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</si>
  <si>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</si>
  <si>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</si>
  <si>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</si>
  <si>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</si>
  <si>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</si>
  <si>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</si>
  <si>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</si>
  <si>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</si>
  <si>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</si>
  <si>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</si>
  <si>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</si>
  <si>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</si>
  <si>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</si>
  <si>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</si>
  <si>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</si>
  <si>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</si>
  <si>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</si>
  <si>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</si>
  <si>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</si>
  <si>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</si>
  <si>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</si>
  <si>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</si>
  <si>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</si>
  <si>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</si>
  <si>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</si>
  <si>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</si>
  <si>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</si>
  <si>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</si>
  <si>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</si>
  <si>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</si>
  <si>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</si>
  <si>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</si>
  <si>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</si>
  <si>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</si>
  <si>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</si>
  <si>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</si>
  <si>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</si>
  <si>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</si>
  <si>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</si>
  <si>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</si>
  <si>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</si>
  <si>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</si>
  <si>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</si>
  <si>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</si>
  <si>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</si>
  <si>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</si>
  <si>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</si>
  <si>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</si>
  <si>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</si>
  <si>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</si>
  <si>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</si>
  <si>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</si>
  <si>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</si>
  <si>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</si>
  <si>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</si>
  <si>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</si>
  <si>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</si>
  <si>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</si>
  <si>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</si>
  <si>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</si>
  <si>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</si>
  <si>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</si>
  <si>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</si>
  <si>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</si>
  <si>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</si>
  <si>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</si>
  <si>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</si>
  <si>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</si>
  <si>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</si>
  <si>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</si>
  <si>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</si>
  <si>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</si>
  <si>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</si>
  <si>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</si>
  <si>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</si>
  <si>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</si>
  <si>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</si>
  <si>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</si>
  <si>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</si>
  <si>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</si>
  <si>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</si>
  <si>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</si>
  <si>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</si>
  <si>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</si>
  <si>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</si>
  <si>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</si>
  <si>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</si>
  <si>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</si>
  <si>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</si>
  <si>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</si>
  <si>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</si>
  <si>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</si>
  <si>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</si>
  <si>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</si>
  <si>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</si>
  <si>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</si>
  <si>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</si>
  <si>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</si>
  <si>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</si>
  <si>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</si>
  <si>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</si>
  <si>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</si>
  <si>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</si>
  <si>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</si>
  <si>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</si>
  <si>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</si>
  <si>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</si>
  <si>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</si>
  <si>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</si>
  <si>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</si>
  <si>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</si>
  <si>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</si>
  <si>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</si>
  <si>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</si>
  <si>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</si>
  <si>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</si>
  <si>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</si>
  <si>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</si>
  <si>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</si>
  <si>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</si>
  <si>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</si>
  <si>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</si>
  <si>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</si>
  <si>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</si>
  <si>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</si>
  <si>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</si>
  <si>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</si>
  <si>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</si>
  <si>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</si>
  <si>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</si>
  <si>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</si>
  <si>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</si>
  <si>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</si>
  <si>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</si>
  <si>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</si>
  <si>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</si>
  <si>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</si>
  <si>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</si>
  <si>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</si>
  <si>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</si>
  <si>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</si>
  <si>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</si>
  <si>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</si>
  <si>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</si>
  <si>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</si>
  <si>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</si>
  <si>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</si>
  <si>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</si>
  <si>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</si>
  <si>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</si>
  <si>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</si>
  <si>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</si>
  <si>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</si>
  <si>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</si>
  <si>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</si>
  <si>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</si>
  <si>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</si>
  <si>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</si>
  <si>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</si>
  <si>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</si>
  <si>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</si>
  <si>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</si>
  <si>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</si>
  <si>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</si>
  <si>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</si>
  <si>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</si>
  <si>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</si>
  <si>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</si>
  <si>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</si>
  <si>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</si>
  <si>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</si>
  <si>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</si>
  <si>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</si>
  <si>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</si>
  <si>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</si>
  <si>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</si>
  <si>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</si>
  <si>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</si>
  <si>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</si>
  <si>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</si>
  <si>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</si>
  <si>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</si>
  <si>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</si>
  <si>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</si>
  <si>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</si>
  <si>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</si>
  <si>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</si>
  <si>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</si>
  <si>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</si>
  <si>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</si>
  <si>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</si>
  <si>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</si>
  <si>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</si>
  <si>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</si>
  <si>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</si>
  <si>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</si>
  <si>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</si>
  <si>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</si>
  <si>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</si>
  <si>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</si>
  <si>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</si>
  <si>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</si>
  <si>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</si>
  <si>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</si>
  <si>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</si>
  <si>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</si>
  <si>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</si>
  <si>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</si>
  <si>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</si>
  <si>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</si>
  <si>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</si>
  <si>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</si>
  <si>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</si>
  <si>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</si>
  <si>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</si>
  <si>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</si>
  <si>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</si>
  <si>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</si>
  <si>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</si>
  <si>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</si>
  <si>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</si>
  <si>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</si>
  <si>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</si>
  <si>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</si>
  <si>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</si>
  <si>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</si>
  <si>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</si>
  <si>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</si>
  <si>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</si>
  <si>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</si>
  <si>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</si>
  <si>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</si>
  <si>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</si>
  <si>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</si>
  <si>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</si>
  <si>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</si>
  <si>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</si>
  <si>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</si>
  <si>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</si>
  <si>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</si>
  <si>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</si>
  <si>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</si>
  <si>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</si>
  <si>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</si>
  <si>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</si>
  <si>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</si>
  <si>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</si>
  <si>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</si>
  <si>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</si>
  <si>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</si>
  <si>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</si>
  <si>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</si>
  <si>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</si>
  <si>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</si>
  <si>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</si>
  <si>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</si>
  <si>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</si>
  <si>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</si>
  <si>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</si>
  <si>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</si>
  <si>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</si>
  <si>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</si>
  <si>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</si>
  <si>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</si>
  <si>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</si>
  <si>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</si>
  <si>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</si>
  <si>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</si>
  <si>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</si>
  <si>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</si>
  <si>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</si>
  <si>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</si>
  <si>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</si>
  <si>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</si>
  <si>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</si>
  <si>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</si>
  <si>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</si>
  <si>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</si>
  <si>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</si>
  <si>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</si>
  <si>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</si>
  <si>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</si>
  <si>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</si>
  <si>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</si>
  <si>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</si>
  <si>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</si>
  <si>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</si>
  <si>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</si>
  <si>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</si>
  <si>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</si>
  <si>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</si>
  <si>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</si>
  <si>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</si>
  <si>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</si>
  <si>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</si>
  <si>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</si>
  <si>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</si>
  <si>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</si>
  <si>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</si>
  <si>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</si>
  <si>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</si>
  <si>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</si>
  <si>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</si>
  <si>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</si>
  <si>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</si>
  <si>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</si>
  <si>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</si>
  <si>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</si>
  <si>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</si>
  <si>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</si>
  <si>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</si>
  <si>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</si>
  <si>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</si>
  <si>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</si>
  <si>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</si>
  <si>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</si>
  <si>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</si>
  <si>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</si>
  <si>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</si>
  <si>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</si>
  <si>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</si>
  <si>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</si>
  <si>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</si>
  <si>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</si>
  <si>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</si>
  <si>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</si>
  <si>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</si>
  <si>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</si>
  <si>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</si>
  <si>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</si>
  <si>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</si>
  <si>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</si>
  <si>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</si>
  <si>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</si>
  <si>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</si>
  <si>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</si>
  <si>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</si>
  <si>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</si>
  <si>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</si>
  <si>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</si>
  <si>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</si>
  <si>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</si>
  <si>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</si>
  <si>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</si>
  <si>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</si>
  <si>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</si>
  <si>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</si>
  <si>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</si>
  <si>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</si>
  <si>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</si>
  <si>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</si>
  <si>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</si>
  <si>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</si>
  <si>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</si>
  <si>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</si>
  <si>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</si>
  <si>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</si>
  <si>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</si>
  <si>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</si>
  <si>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</si>
  <si>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</si>
  <si>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</si>
  <si>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</si>
  <si>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</si>
  <si>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</si>
  <si>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</si>
  <si>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</si>
  <si>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</si>
  <si>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</si>
  <si>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</si>
  <si>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</si>
  <si>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</si>
  <si>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</si>
  <si>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</si>
  <si>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</si>
  <si>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</si>
  <si>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</si>
  <si>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</si>
  <si>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</si>
  <si>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</si>
  <si>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</si>
  <si>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</si>
  <si>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</si>
  <si>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</si>
  <si>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</si>
  <si>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</si>
  <si>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</si>
  <si>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</si>
  <si>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</si>
  <si>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</si>
  <si>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</si>
  <si>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</si>
  <si>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</si>
  <si>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</si>
  <si>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</si>
  <si>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</si>
  <si>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</si>
  <si>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</si>
  <si>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</si>
  <si>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</si>
  <si>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</si>
  <si>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</si>
  <si>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</si>
  <si>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</si>
  <si>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</si>
  <si>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</si>
  <si>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</si>
  <si>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</si>
  <si>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</si>
  <si>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</si>
  <si>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</si>
  <si>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</si>
  <si>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</si>
  <si>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</si>
  <si>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</si>
  <si>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</si>
  <si>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</si>
  <si>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</si>
  <si>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</si>
  <si>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</si>
  <si>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</si>
  <si>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</si>
  <si>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</si>
  <si>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</si>
  <si>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</si>
  <si>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</si>
  <si>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</si>
  <si>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</si>
  <si>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</si>
  <si>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</si>
  <si>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</si>
  <si>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</si>
  <si>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</si>
  <si>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</si>
  <si>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</si>
  <si>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</si>
  <si>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</si>
  <si>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</si>
  <si>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</si>
  <si>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</si>
  <si>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</si>
  <si>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</si>
  <si>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</si>
  <si>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</si>
  <si>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</si>
  <si>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</si>
  <si>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</si>
  <si>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</si>
  <si>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</si>
  <si>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</si>
  <si>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</si>
  <si>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</si>
  <si>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</si>
  <si>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</si>
  <si>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</si>
  <si>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</si>
  <si>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</si>
  <si>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</si>
  <si>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</si>
  <si>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</si>
  <si>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</si>
  <si>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</si>
  <si>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</si>
  <si>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</si>
  <si>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</si>
  <si>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</si>
  <si>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</si>
  <si>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</si>
  <si>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</si>
  <si>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</si>
  <si>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</si>
  <si>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</si>
  <si>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</si>
  <si>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</si>
  <si>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</si>
  <si>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</si>
  <si>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</si>
  <si>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</si>
  <si>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</si>
  <si>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</si>
  <si>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</si>
  <si>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</si>
  <si>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</si>
  <si>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</si>
  <si>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</si>
  <si>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</si>
  <si>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</si>
  <si>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</si>
  <si>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</si>
  <si>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</si>
  <si>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</si>
  <si>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</si>
  <si>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</si>
  <si>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</si>
  <si>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</si>
  <si>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</si>
  <si>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</si>
  <si>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</si>
  <si>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</si>
  <si>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</si>
  <si>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</si>
  <si>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</si>
  <si>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</si>
  <si>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</si>
  <si>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</si>
  <si>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</si>
  <si>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</si>
  <si>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</si>
  <si>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</si>
  <si>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</si>
  <si>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</si>
  <si>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</si>
  <si>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</si>
  <si>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</si>
  <si>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</si>
  <si>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</si>
  <si>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</si>
  <si>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</si>
  <si>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</si>
  <si>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</si>
  <si>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</si>
  <si>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</si>
  <si>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</si>
  <si>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</si>
  <si>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</si>
  <si>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</si>
  <si>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</si>
  <si>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</si>
  <si>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</si>
  <si>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</si>
  <si>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</si>
  <si>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</si>
  <si>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</si>
  <si>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</si>
  <si>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</si>
  <si>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</si>
  <si>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</si>
  <si>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</si>
  <si>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</si>
  <si>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</si>
  <si>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</si>
  <si>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</si>
  <si>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</si>
  <si>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</si>
  <si>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</si>
  <si>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</si>
  <si>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</si>
  <si>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</si>
  <si>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</si>
  <si>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</si>
  <si>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</si>
  <si>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</si>
  <si>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</si>
  <si>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</si>
  <si>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</si>
  <si>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</si>
  <si>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</si>
  <si>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</si>
  <si>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</si>
  <si>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</si>
  <si>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</si>
  <si>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</si>
  <si>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</si>
  <si>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</si>
  <si>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</si>
  <si>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</si>
  <si>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</si>
  <si>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</si>
  <si>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</si>
  <si>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</si>
  <si>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</si>
  <si>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</si>
  <si>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</si>
  <si>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</si>
  <si>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</si>
  <si>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</si>
  <si>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</si>
  <si>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</si>
  <si>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</si>
  <si>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</si>
  <si>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</si>
  <si>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</si>
  <si>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</si>
  <si>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</si>
  <si>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</si>
  <si>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</si>
  <si>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</si>
  <si>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</si>
  <si>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</si>
  <si>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</si>
  <si>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</si>
  <si>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</si>
  <si>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</si>
  <si>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</si>
  <si>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</si>
  <si>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</si>
  <si>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</si>
  <si>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</si>
  <si>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</si>
  <si>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</si>
  <si>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</si>
  <si>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</si>
  <si>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</si>
  <si>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</si>
  <si>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</si>
  <si>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</si>
  <si>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</si>
  <si>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</si>
  <si>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</si>
  <si>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</si>
  <si>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</si>
  <si>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</si>
  <si>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</si>
  <si>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</si>
  <si>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</si>
  <si>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</si>
  <si>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</si>
  <si>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</si>
  <si>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</si>
  <si>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</si>
  <si>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</si>
  <si>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</si>
  <si>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</si>
  <si>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</si>
  <si>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</si>
  <si>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</si>
  <si>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</si>
  <si>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</si>
  <si>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</si>
  <si>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</si>
  <si>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</si>
  <si>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</si>
  <si>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</si>
  <si>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</si>
  <si>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</si>
  <si>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</si>
  <si>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</si>
  <si>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</si>
  <si>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</si>
  <si>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</si>
  <si>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</si>
  <si>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</si>
  <si>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</si>
  <si>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</si>
  <si>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</si>
  <si>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</si>
  <si>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</si>
  <si>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</si>
  <si>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</si>
  <si>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</si>
  <si>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</si>
  <si>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</si>
  <si>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</si>
  <si>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</si>
  <si>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</si>
  <si>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</si>
  <si>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</si>
  <si>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</si>
  <si>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</si>
  <si>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</si>
  <si>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</si>
  <si>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</si>
  <si>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</si>
  <si>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</si>
  <si>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</si>
  <si>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</si>
  <si>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</si>
  <si>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</si>
  <si>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</si>
  <si>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</si>
  <si>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</si>
  <si>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</si>
  <si>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</si>
  <si>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</si>
  <si>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</si>
  <si>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</si>
  <si>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</si>
  <si>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</si>
  <si>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</si>
  <si>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</si>
  <si>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</si>
  <si>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</si>
  <si>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</si>
  <si>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</si>
  <si>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</si>
  <si>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</si>
  <si>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</si>
  <si>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</si>
  <si>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</si>
  <si>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</si>
  <si>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</si>
  <si>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</si>
  <si>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</si>
  <si>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</si>
  <si>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</si>
  <si>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</si>
  <si>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</si>
  <si>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</si>
  <si>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</si>
  <si>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</si>
  <si>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</si>
  <si>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</si>
  <si>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</si>
  <si>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</si>
  <si>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</si>
  <si>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</si>
  <si>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</si>
  <si>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</si>
  <si>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</si>
  <si>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</si>
  <si>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</si>
  <si>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</si>
  <si>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</si>
  <si>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</si>
  <si>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</si>
  <si>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</si>
  <si>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</si>
  <si>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</si>
  <si>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</si>
  <si>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</si>
  <si>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</si>
  <si>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</si>
  <si>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</si>
  <si>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</si>
  <si>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</si>
  <si>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</si>
  <si>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</si>
  <si>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</si>
  <si>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</si>
  <si>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</si>
  <si>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</si>
  <si>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</si>
  <si>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</si>
  <si>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</si>
  <si>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</si>
  <si>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</si>
  <si>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</si>
  <si>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</si>
  <si>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</si>
  <si>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</si>
  <si>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</si>
  <si>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</si>
  <si>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</si>
  <si>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</si>
  <si>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</si>
  <si>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</si>
  <si>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</si>
  <si>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</si>
  <si>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</si>
  <si>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</si>
  <si>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</si>
  <si>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</si>
  <si>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</si>
  <si>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</si>
  <si>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</si>
  <si>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</si>
  <si>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</si>
  <si>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</si>
  <si>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</si>
  <si>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</si>
  <si>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</si>
  <si>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</si>
  <si>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</si>
  <si>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</si>
  <si>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</si>
  <si>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</si>
  <si>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</si>
  <si>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</si>
  <si>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</si>
  <si>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</si>
  <si>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</si>
  <si>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</si>
  <si>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</si>
  <si>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</si>
  <si>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</si>
  <si>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</si>
  <si>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</si>
  <si>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</si>
  <si>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</si>
  <si>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</si>
  <si>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</si>
  <si>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</si>
  <si>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</si>
  <si>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</si>
  <si>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</si>
  <si>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</si>
  <si>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</si>
  <si>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</si>
  <si>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</si>
  <si>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</si>
  <si>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</si>
  <si>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</si>
  <si>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</si>
  <si>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</si>
  <si>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</si>
  <si>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</si>
  <si>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</si>
  <si>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</si>
  <si>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</si>
  <si>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</si>
  <si>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</si>
  <si>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</si>
  <si>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</si>
  <si>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</si>
  <si>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</si>
  <si>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</si>
  <si>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</si>
  <si>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</si>
  <si>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</si>
  <si>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</si>
  <si>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</si>
  <si>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</si>
  <si>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</si>
  <si>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</si>
  <si>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</si>
  <si>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</si>
  <si>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</si>
  <si>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</si>
  <si>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</si>
  <si>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</si>
  <si>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</si>
  <si>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</si>
  <si>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</si>
  <si>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</si>
  <si>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</si>
  <si>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</si>
  <si>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</si>
  <si>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</si>
  <si>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</si>
  <si>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</si>
  <si>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</si>
  <si>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</si>
  <si>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</si>
  <si>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</si>
  <si>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</si>
  <si>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</si>
  <si>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</si>
  <si>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</si>
  <si>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</si>
  <si>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</si>
  <si>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</si>
  <si>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</si>
  <si>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</si>
  <si>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</si>
  <si>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</si>
  <si>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</si>
  <si>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</si>
  <si>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</si>
  <si>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</si>
  <si>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</si>
  <si>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</si>
  <si>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</si>
  <si>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</si>
  <si>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</si>
  <si>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</si>
  <si>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</si>
  <si>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</si>
  <si>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</si>
  <si>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</si>
  <si>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</si>
  <si>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</si>
  <si>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</si>
  <si>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</si>
  <si>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</si>
  <si>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</si>
  <si>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</si>
  <si>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</si>
  <si>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</si>
  <si>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</si>
  <si>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</si>
  <si>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</si>
  <si>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</si>
  <si>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</si>
  <si>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</si>
  <si>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</si>
  <si>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</si>
  <si>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</si>
  <si>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</si>
  <si>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</si>
  <si>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</si>
  <si>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</si>
  <si>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</si>
  <si>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</si>
  <si>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</si>
  <si>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</si>
  <si>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</si>
  <si>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</si>
  <si>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</si>
  <si>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</si>
  <si>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</si>
  <si>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</si>
  <si>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</si>
  <si>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</si>
  <si>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</si>
  <si>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</si>
  <si>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</si>
  <si>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</si>
  <si>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</si>
  <si>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</si>
  <si>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</si>
  <si>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</si>
  <si>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</si>
  <si>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</si>
  <si>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</si>
  <si>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</si>
  <si>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</si>
  <si>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</si>
  <si>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</si>
  <si>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</si>
  <si>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</si>
  <si>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</si>
  <si>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</si>
  <si>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</si>
  <si>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</si>
  <si>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</si>
  <si>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</si>
  <si>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</si>
  <si>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</si>
  <si>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</si>
  <si>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</si>
  <si>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</si>
  <si>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</si>
  <si>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</si>
  <si>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</si>
  <si>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</si>
  <si>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</si>
  <si>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</si>
  <si>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</si>
  <si>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</si>
  <si>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</si>
  <si>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</si>
  <si>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</si>
  <si>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</si>
  <si>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</si>
  <si>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</si>
  <si>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</si>
  <si>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</si>
  <si>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</si>
  <si>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</si>
  <si>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</si>
  <si>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</si>
  <si>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</si>
  <si>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</si>
  <si>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</si>
  <si>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</si>
  <si>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</si>
  <si>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</si>
  <si>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</si>
  <si>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</si>
  <si>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</si>
  <si>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</si>
  <si>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</si>
  <si>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</si>
  <si>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</si>
  <si>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</si>
  <si>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</si>
  <si>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</si>
  <si>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</si>
  <si>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</si>
  <si>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</si>
  <si>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</si>
  <si>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</si>
  <si>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</si>
  <si>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</si>
  <si>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</si>
  <si>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</si>
  <si>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</si>
  <si>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</si>
  <si>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</si>
  <si>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</si>
  <si>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</si>
  <si>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</si>
  <si>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</si>
  <si>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</si>
  <si>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</si>
  <si>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</si>
  <si>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</si>
  <si>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</si>
  <si>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</si>
  <si>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</si>
  <si>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</si>
  <si>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</si>
  <si>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</si>
  <si>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</si>
  <si>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</si>
  <si>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</si>
  <si>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</si>
  <si>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</si>
  <si>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</si>
  <si>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</si>
  <si>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</si>
  <si>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</si>
  <si>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</si>
  <si>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</si>
  <si>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</si>
  <si>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</si>
  <si>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</si>
  <si>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</si>
  <si>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</si>
  <si>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</si>
  <si>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</si>
  <si>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</si>
  <si>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</si>
  <si>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</si>
  <si>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</si>
  <si>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</si>
  <si>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</si>
  <si>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</si>
  <si>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</si>
  <si>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</si>
  <si>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</si>
  <si>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</si>
  <si>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</si>
  <si>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</si>
  <si>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</si>
  <si>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</si>
  <si>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</si>
  <si>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</si>
  <si>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</si>
  <si>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</si>
  <si>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</si>
  <si>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</si>
  <si>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</si>
  <si>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</si>
  <si>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</si>
  <si>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</si>
  <si>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</si>
  <si>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</si>
  <si>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</si>
  <si>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</si>
  <si>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</si>
  <si>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</si>
  <si>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</si>
  <si>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</si>
  <si>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</si>
  <si>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</si>
  <si>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</si>
  <si>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</si>
  <si>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</si>
  <si>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</si>
  <si>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</si>
  <si>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</si>
  <si>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</si>
  <si>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</si>
  <si>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</si>
  <si>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</si>
  <si>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</si>
  <si>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</si>
  <si>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</si>
  <si>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</si>
  <si>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</si>
  <si>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</si>
  <si>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</si>
  <si>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</si>
  <si>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</si>
  <si>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</si>
  <si>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</si>
  <si>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</si>
  <si>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</si>
  <si>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</si>
  <si>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</si>
  <si>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</si>
  <si>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</si>
  <si>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</si>
  <si>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</si>
  <si>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</si>
  <si>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</si>
  <si>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</si>
  <si>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</si>
  <si>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</si>
  <si>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</si>
  <si>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</si>
  <si>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</si>
  <si>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</si>
  <si>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</si>
  <si>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</si>
  <si>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</si>
  <si>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</si>
  <si>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</si>
  <si>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</si>
  <si>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</si>
  <si>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</si>
  <si>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</si>
  <si>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</si>
  <si>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</si>
  <si>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</si>
  <si>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</si>
  <si>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</si>
  <si>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</si>
  <si>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</si>
  <si>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</si>
  <si>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</si>
  <si>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</si>
  <si>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</si>
  <si>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</si>
  <si>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</si>
  <si>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</si>
  <si>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</si>
  <si>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</si>
  <si>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</si>
  <si>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</si>
  <si>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</si>
  <si>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</si>
  <si>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</si>
  <si>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</si>
  <si>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</si>
  <si>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</si>
  <si>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</si>
  <si>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</si>
  <si>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</si>
  <si>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</si>
  <si>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</si>
  <si>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</si>
  <si>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</si>
  <si>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</si>
  <si>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</si>
  <si>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</si>
  <si>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</si>
  <si>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</si>
  <si>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</si>
  <si>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</si>
  <si>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</si>
  <si>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</si>
  <si>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</si>
  <si>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</si>
  <si>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</si>
  <si>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</si>
  <si>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</si>
  <si>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</si>
  <si>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</si>
  <si>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</si>
  <si>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</si>
  <si>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</si>
  <si>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</si>
  <si>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</si>
  <si>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</si>
  <si>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</si>
  <si>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</si>
  <si>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</si>
  <si>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</si>
  <si>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</si>
  <si>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</si>
  <si>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</si>
  <si>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</si>
  <si>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</si>
  <si>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</si>
  <si>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</si>
  <si>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</si>
  <si>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</si>
  <si>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</si>
  <si>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</si>
  <si>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</si>
  <si>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</si>
  <si>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</si>
  <si>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</si>
  <si>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</si>
  <si>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</si>
  <si>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</si>
  <si>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</si>
  <si>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</si>
  <si>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</si>
  <si>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</si>
  <si>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</si>
  <si>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</si>
  <si>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</si>
  <si>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</si>
  <si>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</si>
  <si>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</si>
  <si>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</si>
  <si>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</si>
  <si>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</si>
  <si>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</si>
  <si>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</si>
  <si>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</si>
  <si>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</si>
  <si>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</si>
  <si>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</si>
  <si>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</si>
  <si>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</si>
  <si>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</si>
  <si>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</si>
  <si>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</si>
  <si>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</si>
  <si>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</si>
  <si>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</si>
  <si>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</si>
  <si>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</si>
  <si>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</si>
  <si>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</si>
  <si>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</si>
  <si>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</si>
  <si>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</si>
  <si>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</si>
  <si>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</si>
  <si>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</si>
  <si>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</si>
  <si>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</si>
  <si>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</si>
  <si>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</si>
  <si>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</si>
  <si>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</si>
  <si>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</si>
  <si>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</si>
  <si>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</si>
  <si>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</si>
  <si>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</si>
  <si>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</si>
  <si>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</si>
  <si>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</si>
  <si>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</si>
  <si>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</si>
  <si>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</si>
  <si>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</si>
  <si>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</si>
  <si>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</si>
  <si>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</si>
  <si>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</si>
  <si>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</si>
  <si>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</si>
  <si>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</si>
  <si>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</si>
  <si>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</si>
  <si>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</si>
  <si>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</si>
  <si>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</si>
  <si>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</si>
  <si>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</si>
  <si>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</si>
  <si>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</si>
  <si>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</si>
  <si>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</si>
  <si>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</si>
  <si>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</si>
  <si>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</si>
  <si>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</si>
  <si>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</si>
  <si>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</si>
  <si>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</si>
  <si>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</si>
  <si>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</si>
  <si>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</si>
  <si>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</si>
  <si>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</si>
  <si>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</si>
  <si>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</si>
  <si>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</si>
  <si>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</si>
  <si>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</si>
  <si>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</si>
  <si>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</si>
  <si>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</si>
  <si>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</si>
  <si>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</si>
  <si>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</si>
  <si>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</si>
  <si>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</si>
  <si>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</si>
  <si>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</si>
  <si>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</si>
  <si>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</si>
  <si>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</si>
  <si>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</si>
  <si>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</si>
  <si>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</si>
  <si>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</si>
  <si>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</si>
  <si>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</si>
  <si>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</si>
  <si>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</si>
  <si>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</si>
  <si>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</si>
  <si>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</si>
  <si>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</si>
  <si>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</si>
  <si>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</si>
  <si>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</si>
  <si>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</si>
  <si>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</si>
  <si>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</si>
  <si>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</si>
  <si>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</si>
  <si>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</si>
  <si>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</si>
  <si>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</si>
  <si>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</si>
  <si>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</si>
  <si>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</si>
  <si>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</si>
  <si>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</si>
  <si>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</si>
  <si>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</si>
  <si>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</si>
  <si>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</si>
  <si>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</si>
  <si>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</si>
  <si>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</si>
  <si>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</si>
  <si>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</si>
  <si>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</si>
  <si>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</si>
  <si>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</si>
  <si>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</si>
  <si>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</si>
  <si>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</si>
  <si>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</si>
  <si>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</si>
  <si>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</si>
  <si>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</si>
  <si>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</si>
  <si>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</si>
  <si>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</si>
  <si>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</si>
  <si>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</si>
  <si>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</si>
  <si>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</si>
  <si>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</si>
  <si>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</si>
  <si>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</si>
  <si>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</si>
  <si>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</si>
  <si>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</si>
  <si>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</si>
  <si>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</si>
  <si>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</si>
  <si>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</si>
  <si>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</si>
  <si>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</si>
  <si>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</si>
  <si>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</si>
  <si>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</si>
  <si>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</si>
  <si>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</si>
  <si>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</si>
  <si>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</si>
  <si>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</si>
  <si>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</si>
  <si>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</si>
  <si>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</si>
  <si>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</si>
  <si>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</si>
  <si>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</si>
  <si>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</si>
  <si>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</si>
  <si>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</si>
  <si>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</si>
  <si>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</si>
  <si>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</si>
  <si>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</si>
  <si>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</si>
  <si>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</si>
  <si>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</si>
  <si>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</si>
  <si>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</si>
  <si>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</si>
  <si>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</si>
  <si>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</si>
  <si>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</si>
  <si>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</si>
  <si>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</si>
  <si>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</si>
  <si>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</si>
  <si>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</si>
  <si>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</si>
  <si>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</si>
  <si>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</si>
  <si>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</si>
  <si>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</si>
  <si>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</si>
  <si>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</si>
  <si>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</si>
  <si>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</si>
  <si>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</si>
  <si>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</si>
  <si>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</si>
  <si>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</si>
  <si>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</si>
  <si>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</si>
  <si>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</si>
  <si>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</si>
  <si>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</si>
  <si>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</si>
  <si>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</si>
  <si>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</si>
  <si>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</si>
  <si>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</si>
  <si>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</si>
  <si>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</si>
  <si>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</si>
  <si>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</si>
  <si>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</si>
  <si>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</si>
  <si>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</si>
  <si>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</si>
  <si>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</si>
  <si>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</si>
  <si>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</si>
  <si>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</si>
  <si>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</si>
  <si>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</si>
  <si>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</si>
  <si>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</si>
  <si>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</si>
  <si>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</si>
  <si>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</si>
  <si>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</si>
  <si>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</si>
  <si>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</si>
  <si>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</si>
  <si>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</si>
  <si>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</si>
  <si>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</si>
  <si>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</si>
  <si>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</si>
  <si>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</si>
  <si>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</si>
  <si>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</si>
  <si>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</si>
  <si>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</si>
  <si>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</si>
  <si>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</si>
  <si>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</si>
  <si>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</si>
  <si>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</si>
  <si>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</si>
  <si>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</si>
  <si>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</si>
  <si>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</si>
  <si>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</si>
  <si>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</si>
  <si>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</si>
  <si>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</si>
  <si>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</si>
  <si>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</si>
  <si>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</si>
  <si>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</si>
  <si>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</si>
  <si>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</si>
  <si>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</si>
  <si>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</si>
  <si>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</si>
  <si>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</si>
  <si>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</si>
  <si>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</si>
  <si>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</si>
  <si>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</si>
  <si>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</si>
  <si>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</si>
  <si>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</si>
  <si>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</si>
  <si>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</si>
  <si>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</si>
  <si>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</si>
  <si>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</si>
  <si>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</si>
  <si>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</si>
  <si>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</si>
  <si>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</si>
  <si>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</si>
  <si>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</si>
  <si>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</si>
  <si>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</si>
  <si>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</si>
  <si>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</si>
  <si>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</si>
  <si>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</si>
  <si>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</si>
  <si>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</si>
  <si>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</si>
  <si>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</si>
  <si>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</si>
  <si>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</si>
  <si>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</si>
  <si>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</si>
  <si>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</si>
  <si>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</si>
  <si>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</si>
  <si>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</si>
  <si>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</si>
  <si>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</si>
  <si>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</si>
  <si>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</si>
  <si>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</si>
  <si>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</si>
  <si>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</si>
  <si>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</si>
  <si>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</si>
  <si>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</si>
  <si>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</si>
  <si>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</si>
  <si>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</si>
  <si>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</si>
  <si>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</si>
  <si>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</si>
  <si>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</si>
  <si>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</si>
  <si>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</si>
  <si>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</si>
  <si>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</si>
  <si>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</si>
  <si>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</si>
  <si>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</si>
  <si>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</si>
  <si>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</si>
  <si>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</si>
  <si>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</si>
  <si>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</si>
  <si>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</si>
  <si>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</si>
  <si>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</si>
  <si>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</si>
  <si>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</si>
  <si>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</si>
  <si>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</si>
  <si>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</si>
  <si>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</si>
  <si>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</si>
  <si>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</si>
  <si>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</si>
  <si>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</si>
  <si>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</si>
  <si>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</si>
  <si>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</si>
  <si>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</si>
  <si>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</si>
  <si>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</si>
  <si>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</si>
  <si>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</si>
  <si>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</si>
  <si>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</si>
  <si>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</si>
  <si>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</si>
  <si>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</si>
  <si>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</si>
  <si>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</si>
  <si>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</si>
  <si>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</si>
  <si>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</si>
  <si>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</si>
  <si>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</si>
  <si>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</si>
  <si>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</si>
  <si>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</si>
  <si>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</si>
  <si>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</si>
  <si>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</si>
  <si>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</si>
  <si>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</si>
  <si>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</si>
  <si>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</si>
  <si>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</si>
  <si>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</si>
  <si>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</si>
  <si>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</si>
  <si>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</si>
  <si>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</si>
  <si>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</si>
  <si>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</si>
  <si>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</si>
  <si>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</si>
  <si>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</si>
  <si>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</si>
  <si>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</si>
  <si>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</si>
  <si>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</si>
  <si>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</si>
  <si>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</si>
  <si>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</si>
  <si>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</si>
  <si>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</si>
  <si>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</si>
  <si>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</si>
  <si>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</si>
  <si>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</si>
  <si>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</si>
  <si>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</si>
  <si>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</si>
  <si>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</si>
  <si>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</si>
  <si>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</si>
  <si>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</si>
  <si>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</si>
  <si>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</si>
  <si>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</si>
  <si>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</si>
  <si>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</si>
  <si>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</si>
  <si>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</si>
  <si>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</si>
  <si>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</si>
  <si>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</si>
  <si>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</si>
  <si>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</si>
  <si>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</si>
  <si>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</si>
  <si>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</si>
  <si>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</si>
  <si>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</si>
  <si>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</si>
  <si>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</si>
  <si>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</si>
  <si>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</si>
  <si>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</si>
  <si>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</si>
  <si>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</si>
  <si>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</si>
  <si>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</si>
  <si>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</si>
  <si>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</si>
  <si>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</si>
  <si>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</si>
  <si>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</si>
  <si>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</si>
  <si>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</si>
  <si>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</si>
  <si>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</si>
  <si>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</si>
  <si>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</si>
  <si>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</si>
  <si>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</si>
  <si>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</si>
  <si>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</si>
  <si>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</si>
  <si>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</si>
  <si>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</si>
  <si>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</si>
  <si>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</si>
  <si>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</si>
  <si>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</si>
  <si>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</si>
  <si>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</si>
  <si>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</si>
  <si>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</si>
  <si>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</si>
  <si>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</si>
  <si>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</si>
  <si>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</si>
  <si>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</si>
  <si>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</si>
  <si>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</si>
  <si>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</si>
  <si>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</si>
  <si>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</si>
  <si>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</si>
  <si>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</si>
  <si>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</si>
  <si>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</si>
  <si>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</si>
  <si>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</si>
  <si>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</si>
  <si>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</si>
  <si>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</si>
  <si>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</si>
  <si>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</si>
  <si>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</si>
  <si>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</si>
  <si>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</si>
  <si>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</si>
  <si>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</si>
  <si>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</si>
  <si>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</si>
  <si>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</si>
  <si>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</si>
  <si>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</si>
  <si>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</si>
  <si>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</si>
  <si>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</si>
  <si>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</si>
  <si>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</si>
  <si>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</si>
  <si>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</si>
  <si>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</si>
  <si>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</si>
  <si>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</si>
  <si>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</si>
  <si>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</si>
  <si>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</si>
  <si>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</si>
  <si>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</si>
  <si>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</si>
  <si>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</si>
  <si>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</si>
  <si>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</si>
  <si>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</si>
  <si>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</si>
  <si>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</si>
  <si>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</si>
  <si>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</si>
  <si>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</si>
  <si>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</si>
  <si>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</si>
  <si>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</si>
  <si>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</si>
  <si>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</si>
  <si>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</si>
  <si>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</si>
  <si>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</si>
  <si>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</si>
  <si>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</si>
  <si>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</si>
  <si>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</si>
  <si>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</si>
  <si>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</si>
  <si>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</si>
  <si>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</si>
  <si>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</si>
  <si>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</si>
  <si>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</si>
  <si>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</si>
  <si>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</si>
  <si>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</si>
  <si>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</si>
  <si>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</si>
  <si>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</si>
  <si>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</si>
  <si>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</si>
  <si>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</si>
  <si>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</si>
  <si>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</si>
  <si>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</si>
  <si>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</si>
  <si>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</si>
  <si>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</si>
  <si>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</si>
  <si>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</si>
  <si>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</si>
  <si>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</si>
  <si>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</si>
  <si>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</si>
  <si>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</si>
  <si>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</si>
  <si>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</si>
  <si>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</si>
  <si>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</si>
  <si>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</si>
  <si>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</si>
  <si>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</si>
  <si>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</si>
  <si>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</si>
  <si>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</si>
  <si>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</si>
  <si>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</si>
  <si>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</si>
  <si>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</si>
  <si>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</si>
  <si>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</si>
  <si>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</si>
  <si>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</si>
  <si>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</si>
  <si>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</si>
  <si>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</si>
  <si>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</si>
  <si>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</si>
  <si>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</si>
  <si>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</si>
  <si>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</si>
  <si>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</si>
  <si>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</si>
  <si>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</si>
  <si>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</si>
  <si>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</si>
  <si>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</si>
  <si>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</si>
  <si>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</si>
  <si>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</si>
  <si>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</si>
  <si>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</si>
  <si>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</si>
  <si>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</si>
  <si>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</si>
  <si>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</si>
  <si>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</si>
  <si>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</si>
  <si>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</si>
  <si>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</si>
  <si>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</si>
  <si>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</si>
  <si>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</si>
  <si>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</si>
  <si>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</si>
  <si>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</si>
  <si>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</si>
  <si>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</si>
  <si>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</si>
  <si>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</si>
  <si>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</si>
  <si>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</si>
  <si>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</si>
  <si>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</si>
  <si>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</si>
  <si>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</si>
  <si>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</si>
  <si>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</si>
  <si>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</si>
  <si>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</si>
  <si>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</si>
  <si>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</si>
  <si>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</si>
  <si>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</si>
  <si>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</si>
  <si>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</si>
  <si>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</si>
  <si>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</si>
  <si>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</si>
  <si>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</si>
  <si>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</si>
  <si>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</si>
  <si>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</si>
  <si>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</si>
  <si>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</si>
  <si>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</si>
  <si>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</si>
  <si>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</si>
  <si>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</si>
  <si>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</si>
  <si>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</si>
  <si>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</si>
  <si>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</si>
  <si>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</si>
  <si>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</si>
  <si>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</si>
  <si>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</si>
  <si>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</si>
  <si>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</si>
  <si>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</si>
  <si>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</si>
  <si>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</si>
  <si>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</si>
  <si>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</si>
  <si>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</si>
  <si>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</si>
  <si>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</si>
  <si>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</si>
  <si>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</si>
  <si>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</si>
  <si>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</si>
  <si>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</si>
  <si>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</si>
  <si>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</si>
  <si>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</si>
  <si>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</si>
  <si>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</si>
  <si>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</si>
  <si>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</si>
  <si>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</si>
  <si>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</si>
  <si>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</si>
  <si>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</si>
  <si>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</si>
  <si>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</si>
  <si>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</si>
  <si>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</si>
  <si>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</si>
  <si>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</si>
  <si>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</si>
  <si>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</si>
  <si>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</si>
  <si>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</si>
  <si>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</si>
  <si>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</si>
  <si>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</si>
  <si>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</si>
  <si>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</si>
  <si>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</si>
  <si>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</si>
  <si>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</si>
  <si>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</si>
  <si>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</si>
  <si>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</si>
  <si>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</si>
  <si>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</si>
  <si>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</si>
  <si>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</si>
  <si>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</si>
  <si>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</si>
  <si>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</si>
  <si>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</si>
  <si>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</si>
  <si>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</si>
  <si>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</si>
  <si>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</si>
  <si>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</si>
  <si>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</si>
  <si>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</si>
  <si>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</si>
  <si>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</si>
  <si>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</si>
  <si>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</si>
  <si>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</si>
  <si>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</si>
  <si>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</si>
  <si>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</si>
  <si>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</si>
  <si>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</si>
  <si>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</si>
  <si>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</si>
  <si>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</si>
  <si>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</si>
  <si>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</si>
  <si>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</si>
  <si>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</si>
  <si>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</si>
  <si>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</si>
  <si>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</si>
  <si>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</si>
  <si>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</si>
  <si>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</si>
  <si>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</si>
  <si>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</si>
  <si>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</si>
  <si>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</si>
  <si>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</si>
  <si>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</si>
  <si>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</si>
  <si>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</si>
  <si>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</si>
  <si>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</si>
  <si>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</si>
  <si>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</si>
  <si>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</si>
  <si>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</si>
  <si>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</si>
  <si>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</si>
  <si>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</si>
  <si>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</si>
  <si>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</si>
  <si>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</si>
  <si>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</si>
  <si>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</si>
  <si>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</si>
  <si>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</si>
  <si>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</si>
  <si>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</si>
  <si>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</si>
  <si>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</si>
  <si>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</si>
  <si>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</si>
  <si>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</si>
  <si>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</si>
  <si>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</si>
  <si>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</si>
  <si>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</si>
  <si>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</si>
  <si>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</si>
  <si>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</si>
  <si>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</si>
  <si>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</si>
  <si>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</si>
  <si>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</si>
  <si>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</si>
  <si>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</si>
  <si>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</si>
  <si>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</si>
  <si>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</si>
  <si>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</si>
  <si>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</si>
  <si>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</si>
  <si>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</si>
  <si>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</si>
  <si>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</si>
  <si>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</si>
  <si>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</si>
  <si>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</si>
  <si>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</si>
  <si>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</si>
  <si>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</si>
  <si>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</si>
  <si>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</si>
  <si>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</si>
  <si>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</si>
  <si>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</si>
  <si>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</si>
  <si>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</si>
  <si>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</si>
  <si>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</si>
  <si>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</si>
  <si>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</si>
  <si>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</si>
  <si>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</si>
  <si>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</si>
  <si>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</si>
  <si>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</si>
  <si>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</si>
  <si>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</si>
  <si>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</si>
  <si>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</si>
  <si>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</si>
  <si>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</si>
  <si>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</si>
  <si>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</si>
  <si>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</si>
  <si>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</si>
  <si>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</si>
  <si>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</si>
  <si>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</si>
  <si>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</si>
  <si>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</si>
  <si>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</si>
  <si>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</si>
  <si>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</si>
  <si>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</si>
  <si>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</si>
  <si>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</si>
  <si>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</si>
  <si>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</si>
  <si>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</si>
  <si>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</si>
  <si>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</si>
  <si>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</si>
  <si>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</si>
  <si>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</si>
  <si>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</si>
  <si>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</si>
  <si>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</si>
  <si>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</si>
  <si>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</si>
  <si>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</si>
  <si>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</si>
  <si>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</si>
  <si>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</si>
  <si>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</si>
  <si>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</si>
  <si>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</si>
  <si>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</si>
  <si>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</si>
  <si>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</si>
  <si>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</si>
  <si>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</si>
  <si>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</si>
  <si>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</si>
  <si>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</si>
  <si>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</si>
  <si>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</si>
  <si>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</si>
  <si>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</si>
  <si>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</si>
  <si>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</si>
  <si>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</si>
  <si>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</si>
  <si>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</si>
  <si>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</si>
  <si>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</si>
  <si>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</si>
  <si>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</si>
  <si>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</si>
  <si>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</si>
  <si>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</si>
  <si>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</si>
  <si>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</si>
  <si>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</si>
  <si>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</si>
  <si>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</si>
  <si>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</si>
  <si>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</si>
  <si>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</si>
  <si>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</si>
  <si>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</si>
  <si>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</si>
  <si>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</si>
  <si>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</si>
  <si>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</si>
  <si>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</si>
  <si>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</si>
  <si>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</si>
  <si>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</si>
  <si>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</si>
  <si>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</si>
  <si>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</si>
  <si>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</si>
  <si>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</si>
  <si>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</si>
  <si>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</si>
  <si>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</si>
  <si>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</si>
  <si>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</si>
  <si>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</si>
  <si>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</si>
  <si>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</si>
  <si>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</si>
  <si>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</si>
  <si>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</si>
  <si>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</si>
  <si>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</si>
  <si>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</si>
  <si>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</si>
  <si>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</si>
  <si>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</si>
  <si>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</si>
  <si>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</si>
  <si>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</si>
  <si>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</si>
  <si>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</si>
  <si>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</si>
  <si>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</si>
  <si>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</si>
  <si>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</si>
  <si>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</si>
  <si>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</si>
  <si>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</si>
  <si>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</si>
  <si>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</si>
  <si>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</si>
  <si>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</si>
  <si>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</si>
  <si>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</si>
  <si>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</si>
  <si>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</si>
  <si>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</si>
  <si>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</si>
  <si>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</si>
  <si>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</si>
  <si>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</si>
  <si>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</si>
  <si>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</si>
  <si>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</si>
  <si>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</si>
  <si>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</si>
  <si>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</si>
  <si>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</si>
  <si>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</si>
  <si>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</si>
  <si>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</si>
  <si>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</si>
  <si>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</si>
  <si>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</si>
  <si>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</si>
  <si>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</si>
  <si>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</si>
  <si>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</si>
  <si>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</si>
  <si>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</si>
  <si>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</si>
  <si>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</si>
  <si>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</si>
  <si>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</si>
  <si>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</si>
  <si>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</si>
  <si>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</si>
  <si>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</si>
  <si>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</si>
  <si>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</si>
  <si>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</si>
  <si>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</si>
  <si>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</si>
  <si>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</si>
  <si>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</si>
  <si>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</si>
  <si>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</si>
  <si>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</si>
  <si>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</si>
  <si>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</si>
  <si>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</si>
  <si>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</si>
  <si>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</si>
  <si>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</si>
  <si>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</si>
  <si>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</si>
  <si>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</si>
  <si>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</si>
  <si>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</si>
  <si>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</si>
  <si>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</si>
  <si>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</si>
  <si>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</si>
  <si>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</si>
  <si>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</si>
  <si>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</si>
  <si>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</si>
  <si>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</si>
  <si>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</si>
  <si>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</si>
  <si>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</si>
  <si>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</si>
  <si>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</si>
  <si>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</si>
  <si>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</si>
  <si>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</si>
  <si>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</si>
  <si>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</si>
  <si>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</si>
  <si>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</si>
  <si>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</si>
  <si>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</si>
  <si>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</si>
  <si>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</si>
  <si>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</si>
  <si>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</si>
  <si>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</si>
  <si>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</si>
  <si>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</si>
  <si>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</si>
  <si>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</si>
  <si>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</si>
  <si>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</si>
  <si>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</si>
  <si>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</si>
  <si>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</si>
  <si>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</si>
  <si>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</si>
  <si>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</si>
  <si>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</si>
  <si>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</si>
  <si>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</si>
  <si>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</si>
  <si>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</si>
  <si>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</si>
  <si>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</si>
  <si>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</si>
  <si>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</si>
  <si>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</si>
  <si>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</si>
  <si>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</si>
  <si>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</si>
  <si>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</si>
  <si>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</si>
  <si>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</si>
  <si>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</si>
  <si>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</si>
  <si>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</si>
  <si>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</si>
  <si>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</si>
  <si>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</si>
  <si>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</si>
  <si>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</si>
  <si>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</si>
  <si>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</si>
  <si>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</si>
  <si>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</si>
  <si>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</si>
  <si>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</si>
  <si>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</si>
  <si>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</si>
  <si>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</si>
  <si>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</si>
  <si>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</si>
  <si>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</si>
  <si>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</si>
  <si>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</si>
  <si>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</si>
  <si>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</si>
  <si>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</si>
  <si>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</si>
  <si>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</si>
  <si>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</si>
  <si>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</si>
  <si>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</si>
  <si>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</si>
  <si>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</si>
  <si>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</si>
  <si>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</si>
  <si>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</si>
  <si>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</si>
  <si>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</si>
  <si>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</si>
  <si>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</si>
  <si>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</si>
  <si>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</si>
  <si>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</si>
  <si>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</si>
  <si>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</si>
  <si>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</si>
  <si>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</si>
  <si>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</si>
  <si>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</si>
  <si>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</si>
  <si>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</si>
  <si>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</si>
  <si>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</si>
  <si>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</si>
  <si>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</si>
  <si>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</si>
  <si>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</si>
  <si>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</si>
  <si>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</si>
  <si>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</si>
  <si>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</si>
  <si>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</si>
  <si>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</si>
  <si>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</si>
  <si>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</si>
  <si>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</si>
  <si>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</si>
  <si>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</si>
  <si>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</si>
  <si>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</si>
  <si>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</si>
  <si>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</si>
  <si>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</si>
  <si>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</si>
  <si>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</si>
  <si>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</si>
  <si>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</si>
  <si>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</si>
  <si>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</si>
  <si>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851WYGNLUQLFZBSYGB56</t>
  </si>
  <si>
    <t>DEMYRB</t>
  </si>
  <si>
    <t>COM_GTM_3335</t>
  </si>
  <si>
    <t>SE0010869032</t>
  </si>
  <si>
    <r>
      <t>iShares</t>
    </r>
    <r>
      <rPr>
        <vertAlign val="superscript"/>
        <sz val="10"/>
        <color theme="1"/>
        <rFont val="Arial"/>
        <family val="2"/>
      </rPr>
      <t>®</t>
    </r>
    <r>
      <rPr>
        <sz val="10"/>
        <color theme="1"/>
        <rFont val="Arial"/>
        <family val="2"/>
      </rPr>
      <t xml:space="preserve"> MSCI Brazil ETF</t>
    </r>
  </si>
  <si>
    <t>SPTSX60 Index</t>
  </si>
  <si>
    <t>OBXP Index</t>
  </si>
  <si>
    <t>AS51 Index</t>
  </si>
  <si>
    <t>COMMERZBAN/ZERO DEBT 20210420</t>
  </si>
  <si>
    <t>COM SPR Ravarum. Bonusx2 3335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</si>
</sst>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1F497D"/>
      <name val="Arial"/>
      <family val="2"/>
    </font>
    <font>
      <vertAlign val="superscript"/>
      <sz val="10"/>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323">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4" fillId="0" borderId="0" xfId="0" applyFont="1"/>
    <xf numFmtId="0" fontId="45" fillId="0" borderId="6" xfId="49" applyFont="1" applyBorder="1" applyAlignment="1">
      <alignment vertical="top" wrapText="1"/>
    </xf>
    <xf numFmtId="0" fontId="55"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6"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169" fontId="39" fillId="0" borderId="0" xfId="0" applyNumberFormat="1" applyFont="1" applyBorder="1" applyAlignment="1"/>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0" fillId="0" borderId="0" xfId="0"/>
    <xf numFmtId="0" fontId="0" fillId="0" borderId="0" xfId="0"/>
    <xf numFmtId="0" fontId="41" fillId="46" borderId="19" xfId="0" applyFont="1" applyFill="1" applyBorder="1"/>
    <xf numFmtId="0" fontId="28" fillId="0" borderId="0" xfId="34" applyAlignment="1" applyProtection="1">
      <alignment vertical="center"/>
    </xf>
    <xf numFmtId="0" fontId="0" fillId="0" borderId="0" xfId="0" applyAlignment="1">
      <alignment horizontal="left"/>
    </xf>
    <xf numFmtId="2" fontId="4" fillId="41" borderId="1" xfId="38" applyNumberFormat="1" applyFont="1" applyFill="1" applyBorder="1"/>
    <xf numFmtId="0" fontId="58" fillId="0" borderId="0" xfId="0" applyFont="1" applyAlignment="1">
      <alignment vertical="center"/>
    </xf>
    <xf numFmtId="0" fontId="59" fillId="0" borderId="0" xfId="0" applyFont="1"/>
    <xf numFmtId="0" fontId="45" fillId="0" borderId="0" xfId="38" applyFont="1" applyFill="1" applyAlignment="1">
      <alignment horizontal="left" vertical="top" wrapText="1"/>
    </xf>
    <xf numFmtId="0" fontId="34"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4"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60" fillId="0" borderId="0" xfId="0" applyFont="1"/>
    <xf numFmtId="0" fontId="0" fillId="0" borderId="0" xfId="0"/>
    <xf numFmtId="0" fontId="0" fillId="0" borderId="0" xfId="0" applyBorder="1"/>
    <xf numFmtId="0" fontId="41" fillId="46" borderId="14" xfId="0" applyFont="1" applyFill="1" applyBorder="1"/>
    <xf numFmtId="0" fontId="41" fillId="46" borderId="18" xfId="0" applyFont="1" applyFill="1" applyBorder="1"/>
    <xf numFmtId="0" fontId="0" fillId="0" borderId="0" xfId="0"/>
    <xf numFmtId="14" fontId="39" fillId="0" borderId="0" xfId="0" applyNumberFormat="1" applyFont="1"/>
    <xf numFmtId="49" fontId="39" fillId="41" borderId="1" xfId="0" applyNumberFormat="1" applyFont="1" applyFill="1" applyBorder="1" applyAlignment="1">
      <alignment horizontal="left"/>
    </xf>
    <xf numFmtId="0" fontId="41" fillId="46" borderId="14" xfId="0" applyFont="1" applyFill="1" applyBorder="1"/>
    <xf numFmtId="0" fontId="41" fillId="46" borderId="18" xfId="0" applyFont="1" applyFill="1" applyBorder="1"/>
    <xf numFmtId="0" fontId="0" fillId="0" borderId="0" xfId="0" applyAlignment="1">
      <alignment vertical="center"/>
    </xf>
    <xf numFmtId="0" fontId="61" fillId="52" borderId="0" xfId="0" applyFont="1" applyFill="1"/>
    <xf numFmtId="0" fontId="35" fillId="52" borderId="1" xfId="0" applyFont="1" applyFill="1" applyBorder="1"/>
    <xf numFmtId="0" fontId="61" fillId="52" borderId="1" xfId="38" applyFont="1" applyFill="1" applyBorder="1"/>
    <xf numFmtId="164" fontId="61" fillId="52" borderId="1" xfId="38" applyNumberFormat="1" applyFont="1" applyFill="1" applyBorder="1"/>
    <xf numFmtId="3" fontId="61" fillId="52" borderId="1" xfId="38" applyNumberFormat="1" applyFont="1" applyFill="1" applyBorder="1" applyProtection="1">
      <protection locked="0"/>
    </xf>
    <xf numFmtId="49" fontId="62" fillId="52" borderId="1" xfId="34" applyNumberFormat="1" applyFont="1" applyFill="1" applyBorder="1" applyAlignment="1" applyProtection="1"/>
    <xf numFmtId="2" fontId="61" fillId="52" borderId="1" xfId="38" applyNumberFormat="1" applyFont="1" applyFill="1" applyBorder="1"/>
    <xf numFmtId="0" fontId="41" fillId="52" borderId="0" xfId="0" applyFont="1" applyFill="1"/>
    <xf numFmtId="0" fontId="3" fillId="0" borderId="1" xfId="0" applyFont="1" applyBorder="1"/>
    <xf numFmtId="3" fontId="3" fillId="0" borderId="1" xfId="0" applyNumberFormat="1" applyFont="1" applyBorder="1"/>
    <xf numFmtId="0" fontId="3" fillId="0" borderId="0" xfId="0" applyFont="1" applyFill="1" applyBorder="1"/>
    <xf numFmtId="0" fontId="3" fillId="0" borderId="1" xfId="0" applyFont="1" applyFill="1" applyBorder="1"/>
    <xf numFmtId="0" fontId="63" fillId="0" borderId="0" xfId="0" applyFont="1" applyAlignment="1">
      <alignment vertical="center"/>
    </xf>
    <xf numFmtId="0" fontId="63" fillId="0" borderId="0" xfId="0" applyFont="1"/>
    <xf numFmtId="165" fontId="3" fillId="0" borderId="1" xfId="0" applyNumberFormat="1" applyFont="1" applyFill="1" applyBorder="1"/>
    <xf numFmtId="164" fontId="3" fillId="0" borderId="1" xfId="0" applyNumberFormat="1" applyFont="1" applyBorder="1"/>
    <xf numFmtId="0" fontId="3" fillId="0" borderId="12" xfId="0" applyNumberFormat="1" applyFont="1" applyFill="1" applyBorder="1"/>
    <xf numFmtId="2" fontId="3" fillId="0" borderId="11" xfId="0" applyNumberFormat="1" applyFont="1" applyFill="1" applyBorder="1"/>
    <xf numFmtId="0" fontId="2" fillId="0" borderId="0" xfId="0" applyFont="1"/>
    <xf numFmtId="0" fontId="2" fillId="0" borderId="0" xfId="0" applyFont="1" applyFill="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34" fillId="0" borderId="0" xfId="0" applyFont="1" applyAlignment="1">
      <alignment horizontal="center"/>
    </xf>
    <xf numFmtId="0" fontId="43"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D12" sqref="D12"/>
    </sheetView>
  </sheetViews>
  <sheetFormatPr defaultColWidth="9.109375" defaultRowHeight="13.2"/>
  <cols>
    <col min="1" max="1" width="16.88671875" style="55" customWidth="1"/>
    <col min="2" max="2" width="30.88671875" style="55" bestFit="1"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90" t="s">
        <v>2523</v>
      </c>
      <c r="B2" s="298" t="s">
        <v>276</v>
      </c>
      <c r="C2" s="298" t="s">
        <v>455</v>
      </c>
      <c r="D2" s="298" t="s">
        <v>462</v>
      </c>
      <c r="E2" s="299">
        <v>10000</v>
      </c>
      <c r="F2" s="299" t="s">
        <v>34</v>
      </c>
      <c r="G2" s="298" t="s">
        <v>271</v>
      </c>
      <c r="H2" s="3">
        <v>43215</v>
      </c>
      <c r="I2" s="300" t="s">
        <v>2616</v>
      </c>
      <c r="J2" s="191" t="str">
        <f>IF(C2="-","",VLOOKUP(C2,BondIssuerTable,2,0))</f>
        <v>CZB</v>
      </c>
      <c r="K2" s="191" t="str">
        <f>IF(D2="-","",VLOOKUP(D2,BondIssuingAgentsTable,2,0))</f>
        <v>GTM</v>
      </c>
      <c r="L2" s="301" t="str">
        <f>IF(D2="-","",VLOOKUP(D2,BondIssuingAgentsTable,3,0))</f>
        <v>ST</v>
      </c>
      <c r="M2" s="298" t="s">
        <v>2471</v>
      </c>
      <c r="N2" s="298" t="s">
        <v>2471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414</v>
      </c>
      <c r="R5" s="311"/>
      <c r="S5" s="310" t="s">
        <v>415</v>
      </c>
      <c r="T5" s="311"/>
      <c r="U5" s="310" t="s">
        <v>416</v>
      </c>
      <c r="V5" s="311"/>
      <c r="W5" s="310" t="s">
        <v>417</v>
      </c>
      <c r="X5" s="311"/>
      <c r="Y5" s="310" t="s">
        <v>418</v>
      </c>
      <c r="Z5" s="311"/>
      <c r="AA5" s="310" t="s">
        <v>419</v>
      </c>
      <c r="AB5" s="311"/>
      <c r="AC5" s="310" t="s">
        <v>420</v>
      </c>
      <c r="AD5" s="311"/>
      <c r="AE5" s="310" t="s">
        <v>421</v>
      </c>
      <c r="AF5" s="311"/>
      <c r="AG5" s="310" t="s">
        <v>422</v>
      </c>
      <c r="AH5" s="311"/>
      <c r="AI5" s="310" t="s">
        <v>423</v>
      </c>
      <c r="AJ5" s="311"/>
      <c r="AK5" s="310" t="s">
        <v>424</v>
      </c>
      <c r="AL5" s="311"/>
      <c r="AM5" s="310" t="s">
        <v>425</v>
      </c>
      <c r="AN5" s="311"/>
      <c r="AO5" s="310" t="s">
        <v>426</v>
      </c>
      <c r="AP5" s="311"/>
      <c r="AQ5" s="310" t="s">
        <v>427</v>
      </c>
      <c r="AR5" s="311"/>
      <c r="AS5" s="310" t="s">
        <v>428</v>
      </c>
      <c r="AT5" s="311"/>
      <c r="AU5" s="310" t="s">
        <v>429</v>
      </c>
      <c r="AV5" s="311"/>
      <c r="AW5" s="310" t="s">
        <v>430</v>
      </c>
      <c r="AX5" s="311"/>
      <c r="AY5" s="310" t="s">
        <v>431</v>
      </c>
      <c r="AZ5" s="311"/>
      <c r="BA5" s="310" t="s">
        <v>432</v>
      </c>
      <c r="BB5" s="311"/>
      <c r="BC5" s="310" t="s">
        <v>433</v>
      </c>
      <c r="BD5" s="31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6">
      <c r="A7" s="303" t="s">
        <v>2618</v>
      </c>
      <c r="B7" s="302" t="s">
        <v>2625</v>
      </c>
      <c r="C7" s="298"/>
      <c r="D7" s="302" t="s">
        <v>2619</v>
      </c>
      <c r="E7" s="303" t="s">
        <v>2624</v>
      </c>
      <c r="F7" s="303" t="s">
        <v>2617</v>
      </c>
      <c r="G7" s="299">
        <v>100</v>
      </c>
      <c r="H7" s="304" t="s">
        <v>1387</v>
      </c>
      <c r="I7" s="299">
        <v>5200000</v>
      </c>
      <c r="J7" s="3">
        <v>43215</v>
      </c>
      <c r="K7" s="305">
        <v>44306</v>
      </c>
      <c r="L7" s="305">
        <v>44292</v>
      </c>
      <c r="M7" s="306">
        <v>1320</v>
      </c>
      <c r="N7" s="244"/>
      <c r="O7" s="245" t="str">
        <f t="shared" ref="O7" si="0">IF(M7="-","",VLOOKUP(M7,EUSIPA_Table,2,0))</f>
        <v>Bonus Certificates</v>
      </c>
      <c r="P7" s="72" t="s">
        <v>2618</v>
      </c>
      <c r="Q7" s="308" t="s">
        <v>2620</v>
      </c>
      <c r="R7" s="307">
        <v>25</v>
      </c>
      <c r="S7" s="309" t="s">
        <v>2623</v>
      </c>
      <c r="T7" s="307">
        <v>25</v>
      </c>
      <c r="U7" s="308" t="s">
        <v>2621</v>
      </c>
      <c r="V7" s="307">
        <v>25</v>
      </c>
      <c r="W7" s="309" t="s">
        <v>2622</v>
      </c>
      <c r="X7" s="307">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N2">
      <formula1>Bond_Type</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09375" defaultRowHeight="14.4"/>
  <cols>
    <col min="1" max="1" width="34" bestFit="1" customWidth="1"/>
    <col min="2" max="2" width="10.44140625" bestFit="1" customWidth="1"/>
    <col min="3" max="3" width="8.44140625" bestFit="1" customWidth="1"/>
  </cols>
  <sheetData>
    <row r="1" spans="1:3">
      <c r="A1" s="259"/>
      <c r="B1" s="321" t="s">
        <v>2546</v>
      </c>
      <c r="C1" s="32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09375"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22" t="s">
        <v>837</v>
      </c>
      <c r="B4" s="322"/>
      <c r="C4" s="322"/>
      <c r="D4" s="322"/>
      <c r="E4" s="322"/>
      <c r="F4" s="322"/>
      <c r="G4" s="322"/>
      <c r="H4" s="322"/>
      <c r="I4" s="322"/>
      <c r="J4" s="322"/>
      <c r="K4" s="32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3" t="s">
        <v>961</v>
      </c>
      <c r="T5" s="314"/>
      <c r="U5" s="314"/>
      <c r="V5" s="314"/>
      <c r="W5" s="31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12" t="s">
        <v>2521</v>
      </c>
      <c r="B5" s="312"/>
      <c r="C5" s="312"/>
      <c r="D5" s="266" t="s">
        <v>2522</v>
      </c>
      <c r="E5" s="93"/>
      <c r="F5" s="93"/>
      <c r="G5" s="93"/>
      <c r="H5" s="93"/>
      <c r="I5" s="93"/>
      <c r="J5" s="93"/>
      <c r="K5" s="213"/>
      <c r="L5" s="213"/>
      <c r="M5" s="213"/>
      <c r="N5" s="213"/>
      <c r="O5" s="213"/>
      <c r="P5" s="213"/>
      <c r="Q5" s="213"/>
      <c r="R5" s="213"/>
      <c r="S5" s="213"/>
      <c r="T5" s="213"/>
      <c r="V5" s="313" t="s">
        <v>961</v>
      </c>
      <c r="W5" s="314"/>
      <c r="X5" s="314"/>
      <c r="Y5" s="314"/>
      <c r="Z5" s="314"/>
      <c r="AA5" s="313" t="s">
        <v>1013</v>
      </c>
      <c r="AB5" s="314"/>
      <c r="AC5" s="314"/>
      <c r="AD5" s="314"/>
      <c r="AE5" s="314"/>
      <c r="AF5" s="313" t="s">
        <v>1014</v>
      </c>
      <c r="AG5" s="314"/>
      <c r="AH5" s="314"/>
      <c r="AI5" s="314"/>
      <c r="AJ5" s="314"/>
      <c r="AK5" s="313" t="s">
        <v>1015</v>
      </c>
      <c r="AL5" s="314"/>
      <c r="AM5" s="314"/>
      <c r="AN5" s="314"/>
      <c r="AO5" s="314"/>
      <c r="AP5" s="313" t="s">
        <v>1016</v>
      </c>
      <c r="AQ5" s="314"/>
      <c r="AR5" s="314"/>
      <c r="AS5" s="314"/>
      <c r="AT5" s="314"/>
      <c r="AU5" s="313" t="s">
        <v>1017</v>
      </c>
      <c r="AV5" s="314"/>
      <c r="AW5" s="314"/>
      <c r="AX5" s="314"/>
      <c r="AY5" s="314"/>
      <c r="AZ5" s="313" t="s">
        <v>1018</v>
      </c>
      <c r="BA5" s="314"/>
      <c r="BB5" s="314"/>
      <c r="BC5" s="314"/>
      <c r="BD5" s="314"/>
      <c r="BE5" s="313" t="s">
        <v>1019</v>
      </c>
      <c r="BF5" s="314"/>
      <c r="BG5" s="314"/>
      <c r="BH5" s="314"/>
      <c r="BI5" s="314"/>
      <c r="BJ5" s="313" t="s">
        <v>1020</v>
      </c>
      <c r="BK5" s="314"/>
      <c r="BL5" s="314"/>
      <c r="BM5" s="314"/>
      <c r="BN5" s="314"/>
      <c r="BO5" s="313" t="s">
        <v>1021</v>
      </c>
      <c r="BP5" s="314"/>
      <c r="BQ5" s="314"/>
      <c r="BR5" s="314"/>
      <c r="BS5" s="31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ColWidth="9.109375"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15">
        <v>40858</v>
      </c>
      <c r="C1" s="316"/>
      <c r="D1" s="317"/>
      <c r="F1" s="9" t="s">
        <v>306</v>
      </c>
    </row>
    <row r="2" spans="1:21">
      <c r="A2" s="10" t="s">
        <v>307</v>
      </c>
      <c r="B2" s="318" t="s">
        <v>329</v>
      </c>
      <c r="C2" s="319"/>
      <c r="D2" s="32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2018-04-24T10:16:12Z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