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320" windowWidth="20730" windowHeight="11640" tabRatio="647"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<sst xmlns="http://schemas.openxmlformats.org/spreadsheetml/2006/main" count="4239" uniqueCount="2733">
  <si>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</si>
  <si>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</si>
  <si>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</si>
  <si>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</si>
  <si>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</si>
  <si>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</si>
  <si>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</si>
  <si>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</si>
  <si>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</si>
  <si>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</si>
  <si>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</si>
  <si>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</si>
  <si>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</si>
  <si>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</si>
  <si>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</si>
  <si>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</si>
  <si>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</si>
  <si>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</si>
  <si>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</si>
  <si>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</si>
  <si>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</si>
  <si>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</si>
  <si>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</si>
  <si>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</si>
  <si>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</si>
  <si>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</si>
  <si>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</si>
  <si>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</si>
  <si>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</si>
  <si>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</si>
  <si>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</si>
  <si>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</si>
  <si>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</si>
  <si>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</si>
  <si>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</si>
  <si>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</si>
  <si>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</si>
  <si>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</si>
  <si>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</si>
  <si>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</si>
  <si>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</si>
  <si>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</si>
  <si>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</si>
  <si>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</si>
  <si>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</si>
  <si>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</si>
  <si>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</si>
  <si>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</si>
  <si>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</si>
  <si>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</si>
  <si>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</si>
  <si>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</si>
  <si>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</si>
  <si>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</si>
  <si>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</si>
  <si>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</si>
  <si>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</si>
  <si>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</si>
  <si>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</si>
  <si>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</si>
  <si>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</si>
  <si>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</si>
  <si>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</si>
  <si>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</si>
  <si>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</si>
  <si>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</si>
  <si>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</si>
  <si>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</si>
  <si>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</si>
  <si>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</si>
  <si>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</si>
  <si>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</si>
  <si>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</si>
  <si>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</si>
  <si>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</si>
  <si>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</si>
  <si>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</si>
  <si>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</si>
  <si>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</si>
  <si>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</si>
  <si>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</si>
  <si>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</si>
  <si>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</si>
  <si>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</si>
  <si>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</si>
  <si>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</si>
  <si>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</si>
  <si>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</si>
  <si>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</si>
  <si>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</si>
  <si>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</si>
  <si>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</si>
  <si>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</si>
  <si>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</si>
  <si>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</si>
  <si>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</si>
  <si>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</si>
  <si>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</si>
  <si>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</si>
  <si>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</si>
  <si>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</si>
  <si>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</si>
  <si>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</si>
  <si>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</si>
  <si>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</si>
  <si>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</si>
  <si>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</si>
  <si>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</si>
  <si>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</si>
  <si>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</si>
  <si>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</si>
  <si>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</si>
  <si>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</si>
  <si>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</si>
  <si>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</si>
  <si>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</si>
  <si>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</si>
  <si>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</si>
  <si>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</si>
  <si>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</si>
  <si>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</si>
  <si>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</si>
  <si>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</si>
  <si>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</si>
  <si>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</si>
  <si>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</si>
  <si>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</si>
  <si>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</si>
  <si>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</si>
  <si>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</si>
  <si>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</si>
  <si>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</si>
  <si>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</si>
  <si>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</si>
  <si>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</si>
  <si>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</si>
  <si>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</si>
  <si>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</si>
  <si>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</si>
  <si>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</si>
  <si>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</si>
  <si>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</si>
  <si>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</si>
  <si>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</si>
  <si>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</si>
  <si>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</si>
  <si>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</si>
  <si>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</si>
  <si>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</si>
  <si>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</si>
  <si>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</si>
  <si>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</si>
  <si>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</si>
  <si>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</si>
  <si>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</si>
  <si>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</si>
  <si>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</si>
  <si>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</si>
  <si>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</si>
  <si>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</si>
  <si>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</si>
  <si>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</si>
  <si>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</si>
  <si>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</si>
  <si>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</si>
  <si>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</si>
  <si>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</si>
  <si>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</si>
  <si>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</si>
  <si>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</si>
  <si>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</si>
  <si>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</si>
  <si>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</si>
  <si>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</si>
  <si>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</si>
  <si>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</si>
  <si>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</si>
  <si>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</si>
  <si>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</si>
  <si>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</si>
  <si>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</si>
  <si>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</si>
  <si>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</si>
  <si>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</si>
  <si>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</si>
  <si>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</si>
  <si>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</si>
  <si>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</si>
  <si>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</si>
  <si>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</si>
  <si>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</si>
  <si>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</si>
  <si>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</si>
  <si>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</si>
  <si>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</si>
  <si>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</si>
  <si>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</si>
  <si>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</si>
  <si>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</si>
  <si>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</si>
  <si>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</si>
  <si>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</si>
  <si>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</si>
  <si>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</si>
  <si>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</si>
  <si>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</si>
  <si>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</si>
  <si>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</si>
  <si>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</si>
  <si>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</si>
  <si>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</si>
  <si>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</si>
  <si>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</si>
  <si>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</si>
  <si>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</si>
  <si>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</si>
  <si>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</si>
  <si>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</si>
  <si>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</si>
  <si>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</si>
  <si>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</si>
  <si>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</si>
  <si>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</si>
  <si>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</si>
  <si>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</si>
  <si>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</si>
  <si>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</si>
  <si>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</si>
  <si>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</si>
  <si>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</si>
  <si>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</si>
  <si>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</si>
  <si>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</si>
  <si>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</si>
  <si>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</si>
  <si>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</si>
  <si>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</si>
  <si>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</si>
  <si>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</si>
  <si>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</si>
  <si>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</si>
  <si>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</si>
  <si>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</si>
  <si>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</si>
  <si>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</si>
  <si>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</si>
  <si>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</si>
  <si>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</si>
  <si>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</si>
  <si>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</si>
  <si>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</si>
  <si>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</si>
  <si>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</si>
  <si>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</si>
  <si>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</si>
  <si>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</si>
  <si>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</si>
  <si>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</si>
  <si>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</si>
  <si>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</si>
  <si>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</si>
  <si>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</si>
  <si>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</si>
  <si>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</si>
  <si>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</si>
  <si>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</si>
  <si>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</si>
  <si>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</si>
  <si>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</si>
  <si>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</si>
  <si>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</si>
  <si>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</si>
  <si>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</si>
  <si>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</si>
  <si>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</si>
  <si>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</si>
  <si>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</si>
  <si>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</si>
  <si>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</si>
  <si>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</si>
  <si>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</si>
  <si>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</si>
  <si>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</si>
  <si>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</si>
  <si>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</si>
  <si>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</si>
  <si>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</si>
  <si>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</si>
  <si>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</si>
  <si>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</si>
  <si>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</si>
  <si>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</si>
  <si>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</si>
  <si>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</si>
  <si>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</si>
  <si>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</si>
  <si>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</si>
  <si>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</si>
  <si>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</si>
  <si>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</si>
  <si>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</si>
  <si>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</si>
  <si>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</si>
  <si>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</si>
  <si>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</si>
  <si>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</si>
  <si>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</si>
  <si>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</si>
  <si>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</si>
  <si>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</si>
  <si>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</si>
  <si>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</si>
  <si>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</si>
  <si>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</si>
  <si>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</si>
  <si>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</si>
  <si>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</si>
  <si>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</si>
  <si>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</si>
  <si>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</si>
  <si>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</si>
  <si>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</si>
  <si>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</si>
  <si>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</si>
  <si>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</si>
  <si>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</si>
  <si>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</si>
  <si>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</si>
  <si>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</si>
  <si>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</si>
  <si>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</si>
  <si>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</si>
  <si>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</si>
  <si>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</si>
  <si>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</si>
  <si>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</si>
  <si>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</si>
  <si>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</si>
  <si>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</si>
  <si>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</si>
  <si>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</si>
  <si>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</si>
  <si>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</si>
  <si>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</si>
  <si>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</si>
  <si>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</si>
  <si>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</si>
  <si>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</si>
  <si>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</si>
  <si>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</si>
  <si>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</si>
  <si>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</si>
  <si>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</si>
  <si>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</si>
  <si>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</si>
  <si>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</si>
  <si>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</si>
  <si>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</si>
  <si>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</si>
  <si>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</si>
  <si>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</si>
  <si>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</si>
  <si>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</si>
  <si>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</si>
  <si>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</si>
  <si>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</si>
  <si>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</si>
  <si>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</si>
  <si>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</si>
  <si>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</si>
  <si>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</si>
  <si>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</si>
  <si>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</si>
  <si>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</si>
  <si>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</si>
  <si>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</si>
  <si>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</si>
  <si>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</si>
  <si>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</si>
  <si>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</si>
  <si>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</si>
  <si>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</si>
  <si>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</si>
  <si>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</si>
  <si>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</si>
  <si>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</si>
  <si>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</si>
  <si>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</si>
  <si>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</si>
  <si>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</si>
  <si>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</si>
  <si>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</si>
  <si>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</si>
  <si>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</si>
  <si>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</si>
  <si>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</si>
  <si>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</si>
  <si>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</si>
  <si>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</si>
  <si>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</si>
  <si>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</si>
  <si>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</si>
  <si>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</si>
  <si>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</si>
  <si>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</si>
  <si>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</si>
  <si>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</si>
  <si>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</si>
  <si>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</si>
  <si>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</si>
  <si>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</si>
  <si>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</si>
  <si>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</si>
  <si>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</si>
  <si>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</si>
  <si>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</si>
  <si>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</si>
  <si>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</si>
  <si>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</si>
  <si>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</si>
  <si>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</si>
  <si>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</si>
  <si>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</si>
  <si>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</si>
  <si>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</si>
  <si>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</si>
  <si>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</si>
  <si>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</si>
  <si>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</si>
  <si>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</si>
  <si>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</si>
  <si>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</si>
  <si>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</si>
  <si>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</si>
  <si>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</si>
  <si>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</si>
  <si>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</si>
  <si>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</si>
  <si>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</si>
  <si>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</si>
  <si>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</si>
  <si>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</si>
  <si>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</si>
  <si>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</si>
  <si>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</si>
  <si>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</si>
  <si>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</si>
  <si>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</si>
  <si>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</si>
  <si>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</si>
  <si>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</si>
  <si>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</si>
  <si>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</si>
  <si>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</si>
  <si>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</si>
  <si>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</si>
  <si>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</si>
  <si>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</si>
  <si>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</si>
  <si>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</si>
  <si>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</si>
  <si>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</si>
  <si>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</si>
  <si>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</si>
  <si>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</si>
  <si>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</si>
  <si>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</si>
  <si>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</si>
  <si>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</si>
  <si>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</si>
  <si>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</si>
  <si>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</si>
  <si>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</si>
  <si>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</si>
  <si>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</si>
  <si>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</si>
  <si>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</si>
  <si>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</si>
  <si>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</si>
  <si>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</si>
  <si>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</si>
  <si>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</si>
  <si>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</si>
  <si>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</si>
  <si>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</si>
  <si>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</si>
  <si>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</si>
  <si>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</si>
  <si>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</si>
  <si>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</si>
  <si>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</si>
  <si>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</si>
  <si>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</si>
  <si>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</si>
  <si>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</si>
  <si>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</si>
  <si>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</si>
  <si>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</si>
  <si>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</si>
  <si>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</si>
  <si>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</si>
  <si>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</si>
  <si>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</si>
  <si>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</si>
  <si>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</si>
  <si>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</si>
  <si>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</si>
  <si>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</si>
  <si>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</si>
  <si>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</si>
  <si>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</si>
  <si>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</si>
  <si>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</si>
  <si>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</si>
  <si>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</si>
  <si>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</si>
  <si>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</si>
  <si>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</si>
  <si>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</si>
  <si>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</si>
  <si>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</si>
  <si>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</si>
  <si>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</si>
  <si>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</si>
  <si>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</si>
  <si>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</si>
  <si>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</si>
  <si>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</si>
  <si>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</si>
  <si>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</si>
  <si>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</si>
  <si>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</si>
  <si>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</si>
  <si>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</si>
  <si>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</si>
  <si>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</si>
  <si>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</si>
  <si>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</si>
  <si>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</si>
  <si>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</si>
  <si>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</si>
  <si>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</si>
  <si>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</si>
  <si>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</si>
  <si>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</si>
  <si>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</si>
  <si>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</si>
  <si>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</si>
  <si>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</si>
  <si>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</si>
  <si>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</si>
  <si>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</si>
  <si>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</si>
  <si>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</si>
  <si>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</si>
  <si>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</si>
  <si>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</si>
  <si>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</si>
  <si>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</si>
  <si>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</si>
  <si>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</si>
  <si>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</si>
  <si>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</si>
  <si>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</si>
  <si>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</si>
  <si>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</si>
  <si>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</si>
  <si>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</si>
  <si>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</si>
  <si>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</si>
  <si>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</si>
  <si>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</si>
  <si>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</si>
  <si>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</si>
  <si>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</si>
  <si>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</si>
  <si>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</si>
  <si>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</si>
  <si>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</si>
  <si>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</si>
  <si>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</si>
  <si>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</si>
  <si>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</si>
  <si>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</si>
  <si>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</si>
  <si>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</si>
  <si>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</si>
  <si>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</si>
  <si>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</si>
  <si>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</si>
  <si>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</si>
  <si>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</si>
  <si>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</si>
  <si>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</si>
  <si>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</si>
  <si>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</si>
  <si>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</si>
  <si>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</si>
  <si>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</si>
  <si>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</si>
  <si>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</si>
  <si>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</si>
  <si>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</si>
  <si>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</si>
  <si>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</si>
  <si>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</si>
  <si>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</si>
  <si>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</si>
  <si>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</si>
  <si>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</si>
  <si>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</si>
  <si>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</si>
  <si>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</si>
  <si>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</si>
  <si>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</si>
  <si>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</si>
  <si>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</si>
  <si>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</si>
  <si>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</si>
  <si>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</si>
  <si>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</si>
  <si>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</si>
  <si>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</si>
  <si>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</si>
  <si>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</si>
  <si>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</si>
  <si>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</si>
  <si>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</si>
  <si>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</si>
  <si>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</si>
  <si>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</si>
  <si>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</si>
  <si>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</si>
  <si>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</si>
  <si>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</si>
  <si>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</si>
  <si>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</si>
  <si>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</si>
  <si>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</si>
  <si>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</si>
  <si>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</si>
  <si>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</si>
  <si>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</si>
  <si>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</si>
  <si>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</si>
  <si>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</si>
  <si>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</si>
  <si>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</si>
  <si>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</si>
  <si>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</si>
  <si>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</si>
  <si>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</si>
  <si>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</si>
  <si>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</si>
  <si>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</si>
  <si>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</si>
  <si>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</si>
  <si>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</si>
  <si>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</si>
  <si>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</si>
  <si>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</si>
  <si>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</si>
  <si>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</si>
  <si>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</si>
  <si>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</si>
  <si>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</si>
  <si>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</si>
  <si>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</si>
  <si>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</si>
  <si>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</si>
  <si>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</si>
  <si>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</si>
  <si>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</si>
  <si>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</si>
  <si>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</si>
  <si>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</si>
  <si>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</si>
  <si>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</si>
  <si>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</si>
  <si>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</si>
  <si>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</si>
  <si>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</si>
  <si>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</si>
  <si>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</si>
  <si>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</si>
  <si>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</si>
  <si>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</si>
  <si>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</si>
  <si>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</si>
  <si>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</si>
  <si>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</si>
  <si>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</si>
  <si>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</si>
  <si>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</si>
  <si>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</si>
  <si>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</si>
  <si>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</si>
  <si>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</si>
  <si>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</si>
  <si>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</si>
  <si>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</si>
  <si>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</si>
  <si>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</si>
  <si>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</si>
  <si>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</si>
  <si>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</si>
  <si>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</si>
  <si>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</si>
  <si>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</si>
  <si>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</si>
  <si>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</si>
  <si>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</si>
  <si>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</si>
  <si>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</si>
  <si>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</si>
  <si>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</si>
  <si>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</si>
  <si>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</si>
  <si>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</si>
  <si>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</si>
  <si>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</si>
  <si>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</si>
  <si>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</si>
  <si>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</si>
  <si>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</si>
  <si>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</si>
  <si>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</si>
  <si>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</si>
  <si>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</si>
  <si>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</si>
  <si>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</si>
  <si>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</si>
  <si>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</si>
  <si>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</si>
  <si>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</si>
  <si>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</si>
  <si>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</si>
  <si>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</si>
  <si>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</si>
  <si>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</si>
  <si>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</si>
  <si>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</si>
  <si>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</si>
  <si>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</si>
  <si>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</si>
  <si>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</si>
  <si>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</si>
  <si>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</si>
  <si>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</si>
  <si>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</si>
  <si>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</si>
  <si>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</si>
  <si>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</si>
  <si>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</si>
  <si>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</si>
  <si>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</si>
  <si>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</si>
  <si>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</si>
  <si>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</si>
  <si>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</si>
  <si>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</si>
  <si>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</si>
  <si>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</si>
  <si>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</si>
  <si>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</si>
  <si>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</si>
  <si>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</si>
  <si>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</si>
  <si>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</si>
  <si>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</si>
  <si>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</si>
  <si>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</si>
  <si>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</si>
  <si>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</si>
  <si>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</si>
  <si>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</si>
  <si>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</si>
  <si>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</si>
  <si>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</si>
  <si>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</si>
  <si>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</si>
  <si>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</si>
  <si>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</si>
  <si>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</si>
  <si>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</si>
  <si>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</si>
  <si>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</si>
  <si>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</si>
  <si>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</si>
  <si>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</si>
  <si>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</si>
  <si>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</si>
  <si>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</si>
  <si>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</si>
  <si>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</si>
  <si>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</si>
  <si>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</si>
  <si>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</si>
  <si>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</si>
  <si>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</si>
  <si>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</si>
  <si>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</si>
  <si>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</si>
  <si>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</si>
  <si>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</si>
  <si>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</si>
  <si>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</si>
  <si>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</si>
  <si>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</si>
  <si>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</si>
  <si>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</si>
  <si>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</si>
  <si>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</si>
  <si>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</si>
  <si>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</si>
  <si>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</si>
  <si>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</si>
  <si>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</si>
  <si>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</si>
  <si>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</si>
  <si>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</si>
  <si>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</si>
  <si>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</si>
  <si>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</si>
  <si>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</si>
  <si>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</si>
  <si>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</si>
  <si>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</si>
  <si>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</si>
  <si>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</si>
  <si>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</si>
  <si>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</si>
  <si>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</si>
  <si>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</si>
  <si>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</si>
  <si>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</si>
  <si>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</si>
  <si>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</si>
  <si>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</si>
  <si>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</si>
  <si>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</si>
  <si>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</si>
  <si>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</si>
  <si>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</si>
  <si>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</si>
  <si>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</si>
  <si>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</si>
  <si>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</si>
  <si>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</si>
  <si>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</si>
  <si>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</si>
  <si>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</si>
  <si>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</si>
  <si>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</si>
  <si>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</si>
  <si>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</si>
  <si>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</si>
  <si>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</si>
  <si>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</si>
  <si>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</si>
  <si>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</si>
  <si>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</si>
  <si>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</si>
  <si>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</si>
  <si>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</si>
  <si>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</si>
  <si>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</si>
  <si>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</si>
  <si>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</si>
  <si>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</si>
  <si>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</si>
  <si>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</si>
  <si>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</si>
  <si>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</si>
  <si>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</si>
  <si>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</si>
  <si>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</si>
  <si>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</si>
  <si>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</si>
  <si>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</si>
  <si>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</si>
  <si>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</si>
  <si>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</si>
  <si>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</si>
  <si>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</si>
  <si>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</si>
  <si>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</si>
  <si>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</si>
  <si>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</si>
  <si>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</si>
  <si>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</si>
  <si>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</si>
  <si>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</si>
  <si>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</si>
  <si>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</si>
  <si>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</si>
  <si>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</si>
  <si>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</si>
  <si>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</si>
  <si>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</si>
  <si>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</si>
  <si>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</si>
  <si>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</si>
  <si>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</si>
  <si>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</si>
  <si>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</si>
  <si>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</si>
  <si>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</si>
  <si>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</si>
  <si>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</si>
  <si>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</si>
  <si>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</si>
  <si>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</si>
  <si>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</si>
  <si>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</si>
  <si>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</si>
  <si>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</si>
  <si>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</si>
  <si>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</si>
  <si>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</si>
  <si>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</si>
  <si>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</si>
  <si>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</si>
  <si>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</si>
  <si>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</si>
  <si>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</si>
  <si>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</si>
  <si>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</si>
  <si>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</si>
  <si>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</si>
  <si>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</si>
  <si>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</si>
  <si>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</si>
  <si>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</si>
  <si>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</si>
  <si>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</si>
  <si>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</si>
  <si>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</si>
  <si>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</si>
  <si>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</si>
  <si>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</si>
  <si>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</si>
  <si>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</si>
  <si>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</si>
  <si>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</si>
  <si>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</si>
  <si>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</si>
  <si>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</si>
  <si>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</si>
  <si>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</si>
  <si>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</si>
  <si>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</si>
  <si>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</si>
  <si>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</si>
  <si>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</si>
  <si>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</si>
  <si>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</si>
  <si>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</si>
  <si>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</si>
  <si>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</si>
  <si>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</si>
  <si>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</si>
  <si>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</si>
  <si>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</si>
  <si>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</si>
  <si>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</si>
  <si>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</si>
  <si>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</si>
  <si>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</si>
  <si>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</si>
  <si>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</si>
  <si>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</si>
  <si>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</si>
  <si>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</si>
  <si>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</si>
  <si>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</si>
  <si>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</si>
  <si>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</si>
  <si>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</si>
  <si>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</si>
  <si>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</si>
  <si>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</si>
  <si>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</si>
  <si>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</si>
  <si>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</si>
  <si>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</si>
  <si>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</si>
  <si>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</si>
  <si>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</si>
  <si>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</si>
  <si>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</si>
  <si>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</si>
  <si>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</si>
  <si>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</si>
  <si>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</si>
  <si>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</si>
  <si>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</si>
  <si>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</si>
  <si>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</si>
  <si>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</si>
  <si>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</si>
  <si>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</si>
  <si>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</si>
  <si>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</si>
  <si>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</si>
  <si>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</si>
  <si>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</si>
  <si>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</si>
  <si>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</si>
  <si>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</si>
  <si>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</si>
  <si>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</si>
  <si>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</si>
  <si>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</si>
  <si>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</si>
  <si>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</si>
  <si>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</si>
  <si>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</si>
  <si>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</si>
  <si>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</si>
  <si>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</si>
  <si>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</si>
  <si>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</si>
  <si>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</si>
  <si>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</si>
  <si>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</si>
  <si>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</si>
  <si>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</si>
  <si>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</si>
  <si>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</si>
  <si>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</si>
  <si>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</si>
  <si>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</si>
  <si>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</si>
  <si>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</si>
  <si>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</si>
  <si>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</si>
  <si>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</si>
  <si>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</si>
  <si>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</si>
  <si>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</si>
  <si>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</si>
  <si>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</si>
  <si>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</si>
  <si>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</si>
  <si>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</si>
  <si>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</si>
  <si>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</si>
  <si>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</si>
  <si>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</si>
  <si>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</si>
  <si>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</si>
  <si>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</si>
  <si>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</si>
  <si>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</si>
  <si>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</si>
  <si>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</si>
  <si>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</si>
  <si>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</si>
  <si>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</si>
  <si>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</si>
  <si>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</si>
  <si>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</si>
  <si>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</si>
  <si>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</si>
  <si>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</si>
  <si>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</si>
  <si>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</si>
  <si>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</si>
  <si>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</si>
  <si>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</si>
  <si>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</si>
  <si>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</si>
  <si>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</si>
  <si>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</si>
  <si>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</si>
  <si>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</si>
  <si>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</si>
  <si>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</si>
  <si>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</si>
  <si>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</si>
  <si>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</si>
  <si>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</si>
  <si>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</si>
  <si>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</si>
  <si>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</si>
  <si>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</si>
  <si>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</si>
  <si>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</si>
  <si>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</si>
  <si>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</si>
  <si>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</si>
  <si>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</si>
  <si>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</si>
  <si>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</si>
  <si>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</si>
  <si>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</si>
  <si>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</si>
  <si>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</si>
  <si>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</si>
  <si>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</si>
  <si>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</si>
  <si>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</si>
  <si>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</si>
  <si>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</si>
  <si>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</si>
  <si>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</si>
  <si>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</si>
  <si>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</si>
  <si>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</si>
  <si>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</si>
  <si>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</si>
  <si>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</si>
  <si>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</si>
  <si>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</si>
  <si>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</si>
  <si>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</si>
  <si>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</si>
  <si>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</si>
  <si>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</si>
  <si>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</si>
  <si>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</si>
  <si>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</si>
  <si>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</si>
  <si>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</si>
  <si>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</si>
  <si>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</si>
  <si>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</si>
  <si>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</si>
  <si>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</si>
  <si>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</si>
  <si>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</si>
  <si>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</si>
  <si>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</si>
  <si>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</si>
  <si>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</si>
  <si>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</si>
  <si>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</si>
  <si>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</si>
  <si>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</si>
  <si>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</si>
  <si>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</si>
  <si>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</si>
  <si>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</si>
  <si>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</si>
  <si>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</si>
  <si>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</si>
  <si>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</si>
  <si>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</si>
  <si>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</si>
  <si>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</si>
  <si>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</si>
  <si>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</si>
  <si>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</si>
  <si>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</si>
  <si>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</si>
  <si>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</si>
  <si>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</si>
  <si>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</si>
  <si>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</si>
  <si>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</si>
  <si>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</si>
  <si>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</si>
  <si>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</si>
  <si>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</si>
  <si>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</si>
  <si>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</si>
  <si>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</si>
  <si>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</si>
  <si>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</si>
  <si>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</si>
  <si>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</si>
  <si>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</si>
  <si>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</si>
  <si>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</si>
  <si>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</si>
  <si>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</si>
  <si>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</si>
  <si>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</si>
  <si>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</si>
  <si>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</si>
  <si>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</si>
  <si>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</si>
  <si>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</si>
  <si>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</si>
  <si>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</si>
  <si>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</si>
  <si>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</si>
  <si>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</si>
  <si>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</si>
  <si>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</si>
  <si>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</si>
  <si>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</si>
  <si>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</si>
  <si>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</si>
  <si>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</si>
  <si>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</si>
  <si>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</si>
  <si>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</si>
  <si>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</si>
  <si>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</si>
  <si>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</si>
  <si>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</si>
  <si>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</si>
  <si>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</si>
  <si>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</si>
  <si>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</si>
  <si>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</si>
  <si>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</si>
  <si>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</si>
  <si>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</si>
  <si>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</si>
  <si>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</si>
  <si>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</si>
  <si>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</si>
  <si>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</si>
  <si>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</si>
  <si>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</si>
  <si>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</si>
  <si>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</si>
  <si>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</si>
  <si>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</si>
  <si>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</si>
  <si>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</si>
  <si>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</si>
  <si>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</si>
  <si>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</si>
  <si>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</si>
  <si>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</si>
  <si>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</si>
  <si>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</si>
  <si>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</si>
  <si>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</si>
  <si>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</si>
  <si>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</si>
  <si>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</si>
  <si>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</si>
  <si>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</si>
  <si>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</si>
  <si>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</si>
  <si>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</si>
  <si>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</si>
  <si>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</si>
  <si>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</si>
  <si>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</si>
  <si>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</si>
  <si>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</si>
  <si>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</si>
  <si>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</si>
  <si>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</si>
  <si>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</si>
  <si>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</si>
  <si>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</si>
  <si>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</si>
  <si>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</si>
  <si>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</si>
  <si>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</si>
  <si>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</si>
  <si>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</si>
  <si>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</si>
  <si>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</si>
  <si>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</si>
  <si>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</si>
  <si>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</si>
  <si>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</si>
  <si>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</si>
  <si>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</si>
  <si>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</si>
  <si>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</si>
  <si>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</si>
  <si>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</si>
  <si>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</si>
  <si>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</si>
  <si>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</si>
  <si>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</si>
  <si>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</si>
  <si>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</si>
  <si>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</si>
  <si>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</si>
  <si>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</si>
  <si>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</si>
  <si>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</si>
  <si>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</si>
  <si>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</si>
  <si>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</si>
  <si>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</si>
  <si>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</si>
  <si>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</si>
  <si>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</si>
  <si>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</si>
  <si>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</si>
  <si>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</si>
  <si>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</si>
  <si>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</si>
  <si>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</si>
  <si>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</si>
  <si>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</si>
  <si>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</si>
  <si>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</si>
  <si>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</si>
  <si>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</si>
  <si>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</si>
  <si>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</si>
  <si>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</si>
  <si>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</si>
  <si>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</si>
  <si>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</si>
  <si>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</si>
  <si>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</si>
  <si>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</si>
  <si>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</si>
  <si>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</si>
  <si>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</si>
  <si>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</si>
  <si>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</si>
  <si>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</si>
  <si>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</si>
  <si>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</si>
  <si>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</si>
  <si>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</si>
  <si>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</si>
  <si>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</si>
  <si>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</si>
  <si>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</si>
  <si>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</si>
  <si>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</si>
  <si>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</si>
  <si>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</si>
  <si>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</si>
  <si>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</si>
  <si>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</si>
  <si>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</si>
  <si>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</si>
  <si>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</si>
  <si>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</si>
  <si>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</si>
  <si>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</si>
  <si>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</si>
  <si>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</si>
  <si>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</si>
  <si>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</si>
  <si>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</si>
  <si>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</si>
  <si>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</si>
  <si>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</si>
  <si>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</si>
  <si>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</si>
  <si>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</si>
  <si>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</si>
  <si>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</si>
  <si>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</si>
  <si>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</si>
  <si>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</si>
  <si>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</si>
  <si>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</si>
  <si>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</si>
  <si>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</si>
  <si>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</si>
  <si>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</si>
  <si>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</si>
  <si>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</si>
  <si>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</si>
  <si>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</si>
  <si>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</si>
  <si>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</si>
  <si>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</si>
  <si>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</si>
  <si>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</si>
  <si>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</si>
  <si>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</si>
  <si>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</si>
  <si>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</si>
  <si>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</si>
  <si>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</si>
  <si>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</si>
  <si>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</si>
  <si>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</si>
  <si>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</si>
  <si>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</si>
  <si>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</si>
  <si>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</si>
  <si>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</si>
  <si>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</si>
  <si>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</si>
  <si>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</si>
  <si>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</si>
  <si>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</si>
  <si>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</si>
  <si>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</si>
  <si>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</si>
  <si>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</si>
  <si>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</si>
  <si>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</si>
  <si>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</si>
  <si>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</si>
  <si>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</si>
  <si>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</si>
  <si>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</si>
  <si>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</si>
  <si>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</si>
  <si>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</si>
  <si>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</si>
  <si>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</si>
  <si>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</si>
  <si>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</si>
  <si>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</si>
  <si>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</si>
  <si>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</si>
  <si>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</si>
  <si>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</si>
  <si>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</si>
  <si>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</si>
  <si>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</si>
  <si>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</si>
  <si>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</si>
  <si>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</si>
  <si>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</si>
  <si>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</si>
  <si>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</si>
  <si>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</si>
  <si>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</si>
  <si>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</si>
  <si>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</si>
  <si>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</si>
  <si>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</si>
  <si>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</si>
  <si>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</si>
  <si>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</si>
  <si>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</si>
  <si>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</si>
  <si>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</si>
  <si>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</si>
  <si>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</si>
  <si>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</si>
  <si>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</si>
  <si>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</si>
  <si>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</si>
  <si>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</si>
  <si>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</si>
  <si>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</si>
  <si>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</si>
  <si>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</si>
  <si>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</si>
  <si>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</si>
  <si>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</si>
  <si>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</si>
  <si>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</si>
  <si>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</si>
  <si>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</si>
  <si>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</si>
  <si>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</si>
  <si>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</si>
  <si>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</si>
  <si>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</si>
  <si>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</si>
  <si>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</si>
  <si>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</si>
  <si>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</si>
  <si>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</si>
  <si>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</si>
  <si>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</si>
  <si>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</si>
  <si>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</si>
  <si>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</si>
  <si>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</si>
  <si>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</si>
  <si>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</si>
  <si>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</si>
  <si>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</si>
  <si>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</si>
  <si>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</si>
  <si>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</si>
  <si>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</si>
  <si>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</si>
  <si>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</si>
  <si>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</si>
  <si>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</si>
  <si>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</si>
  <si>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</si>
  <si>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</si>
  <si>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</si>
  <si>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</si>
  <si>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</si>
  <si>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</si>
  <si>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</si>
  <si>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</si>
  <si>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</si>
  <si>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</si>
  <si>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</si>
  <si>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</si>
  <si>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</si>
  <si>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</si>
  <si>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</si>
  <si>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</si>
  <si>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</si>
  <si>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</si>
  <si>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</si>
  <si>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</si>
  <si>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</si>
  <si>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</si>
  <si>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</si>
  <si>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</si>
  <si>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</si>
  <si>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</si>
  <si>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</si>
  <si>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</si>
  <si>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</si>
  <si>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</si>
  <si>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</si>
  <si>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</si>
  <si>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</si>
  <si>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</si>
  <si>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</si>
  <si>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</si>
  <si>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</si>
  <si>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</si>
  <si>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</si>
  <si>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</si>
  <si>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</si>
  <si>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</si>
  <si>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</si>
  <si>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</si>
  <si>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</si>
  <si>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</si>
  <si>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</si>
  <si>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</si>
  <si>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</si>
  <si>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</si>
  <si>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</si>
  <si>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</si>
  <si>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</si>
  <si>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</si>
  <si>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</si>
  <si>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</si>
  <si>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</si>
  <si>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</si>
  <si>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</si>
  <si>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</si>
  <si>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</si>
  <si>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</si>
  <si>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</si>
  <si>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</si>
  <si>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</si>
  <si>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</si>
  <si>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</si>
  <si>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</si>
  <si>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</si>
  <si>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</si>
  <si>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</si>
  <si>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</si>
  <si>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</si>
  <si>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</si>
  <si>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</si>
  <si>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</si>
  <si>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</si>
  <si>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</si>
  <si>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</si>
  <si>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</si>
  <si>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</si>
  <si>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</si>
  <si>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</si>
  <si>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</si>
  <si>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</si>
  <si>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</si>
  <si>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</si>
  <si>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</si>
  <si>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</si>
  <si>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</si>
  <si>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</si>
  <si>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</si>
  <si>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</si>
  <si>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</si>
  <si>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</si>
  <si>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</si>
  <si>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</si>
  <si>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</si>
  <si>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</si>
  <si>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</si>
  <si>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</si>
  <si>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</si>
  <si>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</si>
  <si>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</si>
  <si>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</si>
  <si>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</si>
  <si>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</si>
  <si>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</si>
  <si>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</si>
  <si>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</si>
  <si>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</si>
  <si>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</si>
  <si>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</si>
  <si>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</si>
  <si>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</si>
  <si>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</si>
  <si>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</si>
  <si>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</si>
  <si>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</si>
  <si>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</si>
  <si>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</si>
  <si>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</si>
  <si>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</si>
  <si>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</si>
  <si>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</si>
  <si>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</si>
  <si>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</si>
  <si>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</si>
  <si>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</si>
  <si>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</si>
  <si>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</si>
  <si>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</si>
  <si>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</si>
  <si>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</si>
  <si>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</si>
  <si>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</si>
  <si>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</si>
  <si>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</si>
  <si>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</si>
  <si>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</si>
  <si>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</si>
  <si>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</si>
  <si>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</si>
  <si>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</si>
  <si>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</si>
  <si>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</si>
  <si>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</si>
  <si>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</si>
  <si>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</si>
  <si>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</si>
  <si>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</si>
  <si>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</si>
  <si>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</si>
  <si>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</si>
  <si>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</si>
  <si>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</si>
  <si>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</si>
  <si>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</si>
  <si>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</si>
  <si>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</si>
  <si>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</si>
  <si>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</si>
  <si>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</si>
  <si>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</si>
  <si>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</si>
  <si>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</si>
  <si>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</si>
  <si>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</si>
  <si>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</si>
  <si>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</si>
  <si>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</si>
  <si>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</si>
  <si>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</si>
  <si>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</si>
  <si>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</si>
  <si>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</si>
  <si>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</si>
  <si>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</si>
  <si>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</si>
  <si>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</si>
  <si>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</si>
  <si>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</si>
  <si>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</si>
  <si>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</si>
  <si>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</si>
  <si>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</si>
  <si>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</si>
  <si>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</si>
  <si>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</si>
  <si>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</si>
  <si>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</si>
  <si>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</si>
  <si>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</si>
  <si>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</si>
  <si>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</si>
  <si>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</si>
  <si>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</si>
  <si>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</si>
  <si>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</si>
  <si>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</si>
  <si>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</si>
  <si>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</si>
  <si>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</si>
  <si>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</si>
  <si>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</si>
  <si>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</si>
  <si>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</si>
  <si>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</si>
  <si>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</si>
  <si>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</si>
  <si>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</si>
  <si>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</si>
  <si>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</si>
  <si>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</si>
  <si>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</si>
  <si>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</si>
  <si>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</si>
  <si>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</si>
  <si>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</si>
  <si>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</si>
  <si>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</si>
  <si>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</si>
  <si>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</si>
  <si>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</si>
  <si>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</si>
  <si>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</si>
  <si>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</si>
  <si>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</si>
  <si>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</si>
  <si>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</si>
  <si>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</si>
  <si>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</si>
  <si>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</si>
  <si>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</si>
  <si>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</si>
  <si>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</si>
  <si>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</si>
  <si>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</si>
  <si>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</si>
  <si>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</si>
  <si>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</si>
  <si>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</si>
  <si>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</si>
  <si>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</si>
  <si>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</si>
  <si>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</si>
  <si>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</si>
  <si>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</si>
  <si>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</si>
  <si>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</si>
  <si>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</si>
  <si>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</si>
  <si>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</si>
  <si>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</si>
  <si>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</si>
  <si>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</si>
  <si>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</si>
  <si>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</si>
  <si>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</si>
  <si>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</si>
  <si>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</si>
  <si>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</si>
  <si>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</si>
  <si>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</si>
  <si>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</si>
  <si>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</si>
  <si>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</si>
  <si>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</si>
  <si>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</si>
  <si>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</si>
  <si>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</si>
  <si>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</si>
  <si>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</si>
  <si>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</si>
  <si>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</si>
  <si>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</si>
  <si>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</si>
  <si>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</si>
  <si>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</si>
  <si>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</si>
  <si>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</si>
  <si>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</si>
  <si>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</si>
  <si>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</si>
  <si>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</si>
  <si>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</si>
  <si>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</si>
  <si>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</si>
  <si>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</si>
  <si>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</si>
  <si>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</si>
  <si>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</si>
  <si>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</si>
  <si>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</si>
  <si>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</si>
  <si>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</si>
  <si>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</si>
  <si>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</si>
  <si>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</si>
  <si>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</si>
  <si>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</si>
  <si>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</si>
  <si>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</si>
  <si>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</si>
  <si>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</si>
  <si>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</si>
  <si>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</si>
  <si>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</si>
  <si>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</si>
  <si>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</si>
  <si>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</si>
  <si>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</si>
  <si>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</si>
  <si>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</si>
  <si>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</si>
  <si>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</si>
  <si>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</si>
  <si>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</si>
  <si>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</si>
  <si>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</si>
  <si>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</si>
  <si>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</si>
  <si>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</si>
  <si>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</si>
  <si>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</si>
  <si>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</si>
  <si>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</si>
  <si>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</si>
  <si>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</si>
  <si>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</si>
  <si>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</si>
  <si>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</si>
  <si>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</si>
  <si>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</si>
  <si>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</si>
  <si>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</si>
  <si>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</si>
  <si>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</si>
  <si>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</si>
  <si>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</si>
  <si>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</si>
  <si>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</si>
  <si>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</si>
  <si>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</si>
  <si>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</si>
  <si>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</si>
  <si>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</si>
  <si>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</si>
  <si>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</si>
  <si>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</si>
  <si>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</si>
  <si>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</si>
  <si>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</si>
  <si>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</si>
  <si>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</si>
  <si>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</si>
  <si>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</si>
  <si>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</si>
  <si>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</si>
  <si>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</si>
  <si>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</si>
  <si>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</si>
  <si>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</si>
  <si>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</si>
  <si>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</si>
  <si>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</si>
  <si>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</si>
  <si>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</si>
  <si>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</si>
  <si>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</si>
  <si>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</si>
  <si>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</si>
  <si>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</si>
  <si>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</si>
  <si>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</si>
  <si>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</si>
  <si>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</si>
  <si>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</si>
  <si>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</si>
  <si>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</si>
  <si>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</si>
  <si>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</si>
  <si>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</si>
  <si>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</si>
  <si>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</si>
  <si>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</si>
  <si>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</si>
  <si>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</si>
  <si>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</si>
  <si>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</si>
  <si>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</si>
  <si>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</si>
  <si>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</si>
  <si>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</si>
  <si>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</si>
  <si>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</si>
  <si>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</si>
  <si>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</si>
  <si>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</si>
  <si>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</si>
  <si>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</si>
  <si>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</si>
  <si>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</si>
  <si>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</si>
  <si>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</si>
  <si>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</si>
  <si>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</si>
  <si>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</si>
  <si>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</si>
  <si>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</si>
  <si>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</si>
  <si>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</si>
  <si>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</si>
  <si>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</si>
  <si>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</si>
  <si>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</si>
  <si>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</si>
  <si>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</si>
  <si>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</si>
  <si>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</si>
  <si>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</si>
  <si>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</si>
  <si>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</si>
  <si>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</si>
  <si>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</si>
  <si>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</si>
  <si>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</si>
  <si>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</si>
  <si>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</si>
  <si>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</si>
  <si>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</si>
  <si>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</si>
  <si>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</si>
  <si>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</si>
  <si>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</si>
  <si>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</si>
  <si>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</si>
  <si>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</si>
  <si>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</si>
  <si>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</si>
  <si>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</si>
  <si>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</si>
  <si>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</si>
  <si>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</si>
  <si>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</si>
  <si>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</si>
  <si>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</si>
  <si>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</si>
  <si>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</si>
  <si>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</si>
  <si>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</si>
  <si>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</si>
  <si>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</si>
  <si>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</si>
  <si>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</si>
  <si>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</si>
  <si>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</si>
  <si>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</si>
  <si>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</si>
  <si>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</si>
  <si>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</si>
  <si>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</si>
  <si>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</si>
  <si>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</si>
  <si>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</si>
  <si>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</si>
  <si>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</si>
  <si>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</si>
  <si>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</si>
  <si>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</si>
  <si>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</si>
  <si>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</si>
  <si>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</si>
  <si>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</si>
  <si>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</si>
  <si>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</si>
  <si>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</si>
  <si>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</si>
  <si>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</si>
  <si>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</si>
  <si>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</si>
  <si>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</si>
  <si>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</si>
  <si>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</si>
  <si>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</si>
  <si>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</si>
  <si>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</si>
  <si>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</si>
  <si>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</si>
  <si>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</si>
  <si>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</si>
  <si>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</si>
  <si>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</si>
  <si>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</si>
  <si>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</si>
  <si>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</si>
  <si>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</si>
  <si>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</si>
  <si>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</si>
  <si>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</si>
  <si>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</si>
  <si>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</si>
  <si>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</si>
  <si>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</si>
  <si>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</si>
  <si>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</si>
  <si>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</si>
  <si>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</si>
  <si>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</si>
  <si>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</si>
  <si>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</si>
  <si>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</si>
  <si>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</si>
  <si>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</si>
  <si>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</si>
  <si>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</si>
  <si>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</si>
  <si>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</si>
  <si>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</si>
  <si>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</si>
  <si>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</si>
  <si>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</si>
  <si>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</si>
  <si>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</si>
  <si>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</si>
  <si>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</si>
  <si>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</si>
  <si>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</si>
  <si>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</si>
  <si>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</si>
  <si>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</si>
  <si>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</si>
  <si>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</si>
  <si>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</si>
  <si>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</si>
  <si>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</si>
  <si>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</si>
  <si>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</si>
  <si>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</si>
  <si>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</si>
  <si>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</si>
  <si>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</si>
  <si>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</si>
  <si>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</si>
  <si>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</si>
  <si>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</si>
  <si>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</si>
  <si>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</si>
  <si>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</si>
  <si>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</si>
  <si>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</si>
  <si>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</si>
  <si>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</si>
  <si>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</si>
  <si>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</si>
  <si>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</si>
  <si>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</si>
  <si>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</si>
  <si>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</si>
  <si>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</si>
  <si>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</si>
  <si>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</si>
  <si>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</si>
  <si>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</si>
  <si>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</si>
  <si>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</si>
  <si>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</si>
  <si>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</si>
  <si>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</si>
  <si>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</si>
  <si>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</si>
  <si>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</si>
  <si>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</si>
  <si>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</si>
  <si>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</si>
  <si>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</si>
  <si>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</si>
  <si>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</si>
  <si>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</si>
  <si>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</si>
  <si>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</si>
  <si>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</si>
  <si>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</si>
  <si>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</si>
  <si>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</si>
  <si>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</si>
  <si>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</si>
  <si>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</si>
  <si>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</si>
  <si>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</si>
  <si>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</si>
  <si>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</si>
  <si>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</si>
  <si>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</si>
  <si>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</si>
  <si>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</si>
  <si>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</si>
  <si>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</si>
  <si>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</si>
  <si>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</si>
  <si>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</si>
  <si>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</si>
  <si>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</si>
  <si>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</si>
  <si>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</si>
  <si>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</si>
  <si>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</si>
  <si>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</si>
  <si>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</si>
  <si>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</si>
  <si>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</si>
  <si>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</si>
  <si>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</si>
  <si>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</si>
  <si>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</si>
  <si>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</si>
  <si>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</si>
  <si>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</si>
  <si>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</si>
  <si>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</si>
  <si>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</si>
  <si>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</si>
  <si>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</si>
  <si>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</si>
  <si>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</si>
  <si>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</si>
  <si>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</si>
  <si>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</si>
  <si>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</si>
  <si>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</si>
  <si>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</si>
  <si>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</si>
  <si>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</si>
  <si>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</si>
  <si>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</si>
  <si>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</si>
  <si>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</si>
  <si>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</si>
  <si>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</si>
  <si>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</si>
  <si>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</si>
  <si>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</si>
  <si>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</si>
  <si>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</si>
  <si>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</si>
  <si>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</si>
  <si>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</si>
  <si>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</si>
  <si>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</si>
  <si>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</si>
  <si>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</si>
  <si>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</si>
  <si>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</si>
  <si>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</si>
  <si>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</si>
  <si>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</si>
  <si>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</si>
  <si>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</si>
  <si>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</si>
  <si>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</si>
  <si>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</si>
  <si>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</si>
  <si>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</si>
  <si>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</si>
  <si>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</si>
  <si>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</si>
  <si>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</si>
  <si>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</si>
  <si>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</si>
  <si>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</si>
  <si>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</si>
  <si>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</si>
  <si>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</si>
  <si>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</si>
  <si>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</si>
  <si>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</si>
  <si>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</si>
  <si>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</si>
  <si>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</si>
  <si>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</si>
  <si>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</si>
  <si>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</si>
  <si>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</si>
  <si>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</si>
  <si>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</si>
  <si>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</si>
  <si>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</si>
  <si>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</si>
  <si>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</si>
  <si>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</si>
  <si>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</si>
  <si>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</si>
  <si>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</si>
  <si>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</si>
  <si>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</si>
  <si>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</si>
  <si>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</si>
  <si>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</si>
  <si>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</si>
  <si>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</si>
  <si>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</si>
  <si>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</si>
  <si>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</si>
  <si>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</si>
  <si>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</si>
  <si>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</si>
  <si>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</si>
  <si>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</si>
  <si>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</si>
  <si>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</si>
  <si>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</si>
  <si>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</si>
  <si>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</si>
  <si>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</si>
  <si>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</si>
  <si>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</si>
  <si>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</si>
  <si>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</si>
  <si>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</si>
  <si>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</si>
  <si>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</si>
  <si>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</si>
  <si>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</si>
  <si>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</si>
  <si>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</si>
  <si>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</si>
  <si>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</si>
  <si>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</si>
  <si>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</si>
  <si>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</si>
  <si>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</si>
  <si>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</si>
  <si>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</si>
  <si>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</si>
  <si>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</si>
  <si>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</si>
  <si>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</si>
  <si>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</si>
  <si>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</si>
  <si>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</si>
  <si>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</si>
  <si>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</si>
  <si>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</si>
  <si>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</si>
  <si>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</si>
  <si>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</si>
  <si>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</si>
  <si>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</si>
  <si>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</si>
  <si>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</si>
  <si>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</si>
  <si>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</si>
  <si>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</si>
  <si>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</si>
  <si>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</si>
  <si>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</si>
  <si>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</si>
  <si>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</si>
  <si>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</si>
  <si>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</si>
  <si>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</si>
  <si>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</si>
  <si>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</si>
  <si>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</si>
  <si>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</si>
  <si>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</si>
  <si>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</si>
  <si>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</si>
  <si>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</si>
  <si>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</si>
  <si>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</si>
  <si>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</si>
  <si>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</si>
  <si>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</si>
  <si>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</si>
  <si>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</si>
  <si>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</si>
  <si>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</si>
  <si>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</si>
  <si>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</si>
  <si>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</si>
  <si>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</si>
  <si>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</si>
  <si>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</si>
  <si>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</si>
  <si>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</si>
  <si>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</si>
  <si>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</si>
  <si>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</si>
  <si>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</si>
  <si>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</si>
  <si>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</si>
  <si>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</si>
  <si>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</si>
  <si>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</si>
  <si>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</si>
  <si>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</si>
  <si>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</si>
  <si>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</si>
  <si>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</si>
  <si>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</si>
  <si>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</si>
  <si>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</si>
  <si>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</si>
  <si>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</si>
  <si>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</si>
  <si>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</si>
  <si>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</si>
  <si>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</si>
  <si>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</si>
  <si>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</si>
  <si>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</si>
  <si>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</si>
  <si>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</si>
  <si>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</si>
  <si>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</si>
  <si>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</si>
  <si>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</si>
  <si>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</si>
  <si>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</si>
  <si>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</si>
  <si>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</si>
  <si>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</si>
  <si>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</si>
  <si>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</si>
  <si>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</si>
  <si>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</si>
  <si>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</si>
  <si>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</si>
  <si>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</si>
  <si>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</si>
  <si>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</si>
  <si>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</si>
  <si>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</si>
  <si>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</si>
  <si>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</si>
  <si>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</si>
  <si>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</si>
  <si>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</si>
  <si>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</si>
  <si>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</si>
  <si>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</si>
  <si>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</si>
  <si>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</si>
  <si>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</si>
  <si>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</si>
  <si>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</si>
  <si>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</si>
  <si>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</si>
  <si>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</si>
  <si>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</si>
  <si>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</si>
  <si>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</si>
  <si>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</si>
  <si>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</si>
  <si>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</si>
  <si>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</si>
  <si>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</si>
  <si>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</si>
  <si>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</si>
  <si>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</si>
  <si>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</si>
  <si>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</si>
  <si>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</si>
  <si>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</si>
  <si>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</si>
  <si>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</si>
  <si>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</si>
  <si>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</si>
  <si>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</si>
  <si>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</si>
  <si>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</si>
  <si>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</si>
  <si>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</si>
  <si>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</si>
  <si>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</si>
  <si>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</si>
  <si>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</si>
  <si>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</si>
  <si>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</si>
  <si>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</si>
  <si>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</si>
  <si>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</si>
  <si>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</si>
  <si>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</si>
  <si>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</si>
  <si>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</si>
  <si>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</si>
  <si>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</si>
  <si>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</si>
  <si>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</si>
  <si>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</si>
  <si>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</si>
  <si>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</si>
  <si>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</si>
  <si>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</si>
  <si>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</si>
  <si>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</si>
  <si>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</si>
  <si>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</si>
  <si>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</si>
  <si>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</si>
  <si>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</si>
  <si>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</si>
  <si>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</si>
  <si>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</si>
  <si>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</si>
  <si>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</si>
  <si>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</si>
  <si>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</si>
  <si>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</si>
  <si>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</si>
  <si>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</si>
  <si>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</si>
  <si>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</si>
  <si>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</si>
  <si>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</si>
  <si>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</si>
  <si>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</si>
  <si>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</si>
  <si>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</si>
  <si>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</si>
  <si>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</si>
  <si>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</si>
  <si>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</si>
  <si>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</si>
  <si>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</si>
  <si>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</si>
  <si>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</si>
  <si>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</si>
  <si>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</si>
  <si>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</si>
  <si>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</si>
  <si>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</si>
  <si>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</si>
  <si>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</si>
  <si>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</si>
  <si>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</si>
  <si>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</si>
  <si>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</si>
  <si>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</si>
  <si>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</si>
  <si>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</si>
  <si>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</si>
  <si>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</si>
  <si>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</si>
  <si>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</si>
  <si>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</si>
  <si>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</si>
  <si>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</si>
  <si>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</si>
  <si>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</si>
  <si>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</si>
  <si>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</si>
  <si>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</si>
  <si>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</si>
  <si>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</si>
  <si>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</si>
  <si>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</si>
  <si>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</si>
  <si>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</si>
  <si>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</si>
  <si>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</si>
  <si>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</si>
  <si>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</si>
  <si>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</si>
  <si>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</si>
  <si>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</si>
  <si>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</si>
  <si>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</si>
  <si>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</si>
  <si>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</si>
  <si>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</si>
  <si>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</si>
  <si>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</si>
  <si>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</si>
  <si>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</si>
  <si>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</si>
  <si>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</si>
  <si>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</si>
  <si>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</si>
  <si>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</si>
  <si>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</si>
  <si>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</si>
  <si>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</si>
  <si>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</si>
  <si>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</si>
  <si>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</si>
  <si>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</si>
  <si>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</si>
  <si>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</si>
  <si>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</si>
  <si>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</si>
  <si>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</si>
  <si>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</si>
  <si>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</si>
  <si>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</si>
  <si>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</si>
  <si>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</si>
  <si>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</si>
  <si>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</si>
  <si>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</si>
  <si>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</si>
  <si>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</si>
  <si>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</si>
  <si>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</si>
  <si>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</si>
  <si>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</si>
  <si>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</si>
  <si>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</si>
  <si>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</si>
  <si>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</si>
  <si>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</si>
  <si>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</si>
  <si>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</si>
  <si>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</si>
  <si>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</si>
  <si>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</si>
  <si>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</si>
  <si>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</si>
  <si>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</si>
  <si>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</si>
  <si>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</si>
  <si>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</si>
  <si>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</si>
  <si>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</si>
  <si>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</si>
  <si>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</si>
  <si>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</si>
  <si>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</si>
  <si>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</si>
  <si>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</si>
  <si>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</si>
  <si>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</si>
  <si>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</si>
  <si>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</si>
  <si>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</si>
  <si>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</si>
  <si>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</si>
  <si>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</si>
  <si>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</si>
  <si>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</si>
  <si>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</si>
  <si>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</si>
  <si>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</si>
  <si>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</si>
  <si>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</si>
  <si>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</si>
  <si>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</si>
  <si>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</si>
  <si>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</si>
  <si>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</si>
  <si>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</si>
  <si>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</si>
  <si>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</si>
  <si>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</si>
  <si>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</si>
  <si>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</si>
  <si>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</si>
  <si>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</si>
  <si>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</si>
  <si>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</si>
  <si>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</si>
  <si>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</si>
  <si>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</si>
  <si>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</si>
  <si>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</si>
  <si>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</si>
  <si>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</si>
  <si>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</si>
  <si>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</si>
  <si>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</si>
  <si>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</si>
  <si>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</si>
  <si>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</si>
  <si>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</si>
  <si>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</si>
  <si>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</si>
  <si>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</si>
  <si>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</si>
  <si>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</si>
  <si>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</si>
  <si>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</si>
  <si>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</si>
  <si>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</si>
  <si>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</si>
  <si>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</si>
  <si>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</si>
  <si>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</si>
  <si>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</si>
  <si>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</si>
  <si>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</si>
  <si>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</si>
  <si>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</si>
  <si>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</si>
  <si>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</si>
  <si>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</si>
  <si>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</si>
  <si>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</si>
  <si>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</si>
  <si>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</si>
  <si>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</si>
  <si>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</si>
  <si>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</si>
  <si>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</si>
  <si>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</si>
  <si>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</si>
  <si>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</si>
  <si>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</si>
  <si>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</si>
  <si>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</si>
  <si>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</si>
  <si>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</si>
  <si>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</si>
  <si>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</si>
  <si>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</si>
  <si>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</si>
  <si>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</si>
  <si>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</si>
  <si>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</si>
  <si>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</si>
  <si>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</si>
  <si>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</si>
  <si>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</si>
  <si>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</si>
  <si>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</si>
  <si>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</si>
  <si>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</si>
  <si>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</si>
  <si>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</si>
  <si>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</si>
  <si>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</si>
  <si>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</si>
  <si>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</si>
  <si>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</si>
  <si>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</si>
  <si>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</si>
  <si>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</si>
  <si>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</si>
  <si>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</si>
  <si>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</si>
  <si>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</si>
  <si>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</si>
  <si>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</si>
  <si>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</si>
  <si>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</si>
  <si>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</si>
  <si>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</si>
  <si>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</si>
  <si>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</si>
  <si>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</si>
  <si>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</si>
  <si>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</si>
  <si>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</si>
  <si>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</si>
  <si>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</si>
  <si>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</si>
  <si>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</si>
  <si>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</si>
  <si>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</si>
  <si>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</si>
  <si>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</si>
  <si>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</si>
  <si>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</si>
  <si>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</si>
  <si>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</si>
  <si>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</si>
  <si>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</si>
  <si>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</si>
  <si>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</si>
  <si>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</si>
  <si>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</si>
  <si>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</si>
  <si>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</si>
  <si>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</si>
  <si>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</si>
  <si>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</si>
  <si>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</si>
  <si>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</si>
  <si>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</si>
  <si>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</si>
  <si>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</si>
  <si>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</si>
  <si>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</si>
  <si>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</si>
  <si>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</si>
  <si>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</si>
  <si>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</si>
  <si>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</si>
  <si>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</si>
  <si>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</si>
  <si>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</si>
  <si>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</si>
  <si>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</si>
  <si>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</si>
  <si>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</si>
  <si>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</si>
  <si>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</si>
  <si>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</si>
  <si>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</si>
  <si>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</si>
  <si>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</si>
  <si>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</si>
  <si>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</si>
  <si>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</si>
  <si>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</si>
  <si>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</si>
  <si>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</si>
  <si>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</si>
  <si>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</si>
  <si>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</si>
  <si>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</si>
  <si>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</si>
  <si>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</si>
  <si>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</si>
  <si>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</si>
  <si>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</si>
  <si>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</si>
  <si>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</si>
  <si>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</si>
  <si>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</si>
  <si>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</si>
  <si>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</si>
  <si>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</si>
  <si>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</si>
  <si>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</si>
  <si>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</si>
  <si>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</si>
  <si>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</si>
  <si>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</si>
  <si>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</si>
  <si>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</si>
  <si>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</si>
  <si>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</si>
  <si>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</si>
  <si>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</si>
  <si>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</si>
  <si>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</si>
  <si>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</si>
  <si>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</si>
  <si>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</si>
  <si>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</si>
  <si>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</si>
  <si>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</si>
  <si>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</si>
  <si>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</si>
  <si>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</si>
  <si>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</si>
  <si>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FI4000348966</t>
  </si>
  <si>
    <t>7437006WYM821IJ3MN73</t>
  </si>
  <si>
    <t>1/2018</t>
  </si>
  <si>
    <t>ALANDSBANKEN AB/0.5Regr 20210913</t>
  </si>
  <si>
    <t>DBFUFR</t>
  </si>
  <si>
    <t>EUR 250M FIXED RATE NOTES 2021</t>
  </si>
  <si>
    <t>ALBJ050021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</si>
</sst>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60"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2458</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7" t="s">
        <v>410</v>
      </c>
      <c r="R5" s="308"/>
      <c r="S5" s="307" t="s">
        <v>411</v>
      </c>
      <c r="T5" s="308"/>
      <c r="U5" s="307" t="s">
        <v>412</v>
      </c>
      <c r="V5" s="308"/>
      <c r="W5" s="307" t="s">
        <v>413</v>
      </c>
      <c r="X5" s="308"/>
      <c r="Y5" s="307" t="s">
        <v>414</v>
      </c>
      <c r="Z5" s="308"/>
      <c r="AA5" s="307" t="s">
        <v>415</v>
      </c>
      <c r="AB5" s="308"/>
      <c r="AC5" s="307" t="s">
        <v>416</v>
      </c>
      <c r="AD5" s="308"/>
      <c r="AE5" s="307" t="s">
        <v>417</v>
      </c>
      <c r="AF5" s="308"/>
      <c r="AG5" s="307" t="s">
        <v>418</v>
      </c>
      <c r="AH5" s="308"/>
      <c r="AI5" s="307" t="s">
        <v>419</v>
      </c>
      <c r="AJ5" s="308"/>
      <c r="AK5" s="307" t="s">
        <v>420</v>
      </c>
      <c r="AL5" s="308"/>
      <c r="AM5" s="307" t="s">
        <v>421</v>
      </c>
      <c r="AN5" s="308"/>
      <c r="AO5" s="307" t="s">
        <v>422</v>
      </c>
      <c r="AP5" s="308"/>
      <c r="AQ5" s="307" t="s">
        <v>423</v>
      </c>
      <c r="AR5" s="308"/>
      <c r="AS5" s="307" t="s">
        <v>424</v>
      </c>
      <c r="AT5" s="308"/>
      <c r="AU5" s="307" t="s">
        <v>425</v>
      </c>
      <c r="AV5" s="308"/>
      <c r="AW5" s="307" t="s">
        <v>426</v>
      </c>
      <c r="AX5" s="308"/>
      <c r="AY5" s="307" t="s">
        <v>427</v>
      </c>
      <c r="AZ5" s="308"/>
      <c r="BA5" s="307" t="s">
        <v>428</v>
      </c>
      <c r="BB5" s="308"/>
      <c r="BC5" s="307" t="s">
        <v>429</v>
      </c>
      <c r="BD5" s="308"/>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8" t="s">
        <v>2532</v>
      </c>
      <c r="C1" s="318"/>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9" t="s">
        <v>833</v>
      </c>
      <c r="B4" s="319"/>
      <c r="C4" s="319"/>
      <c r="D4" s="319"/>
      <c r="E4" s="319"/>
      <c r="F4" s="319"/>
      <c r="G4" s="319"/>
      <c r="H4" s="319"/>
      <c r="I4" s="319"/>
      <c r="J4" s="319"/>
      <c r="K4" s="319"/>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11" t="s">
        <v>2507</v>
      </c>
      <c r="B5" s="311"/>
      <c r="C5" s="311"/>
      <c r="D5" s="266" t="s">
        <v>2508</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S15" sqref="S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t="s">
        <v>18</v>
      </c>
      <c r="B2" s="64" t="s">
        <v>269</v>
      </c>
      <c r="C2" s="64" t="s">
        <v>450</v>
      </c>
      <c r="D2" s="64" t="s">
        <v>198</v>
      </c>
      <c r="E2" s="65" t="s">
        <v>33</v>
      </c>
      <c r="F2" s="64" t="s">
        <v>323</v>
      </c>
      <c r="G2" s="4">
        <v>43360</v>
      </c>
      <c r="H2" s="306" t="s">
        <v>2727</v>
      </c>
      <c r="I2" s="95" t="str">
        <f>IF(C2="-","",VLOOKUP(C2,CouponBondIssuersTable,2,0))</f>
        <v>ALB</v>
      </c>
      <c r="J2" s="95" t="str">
        <f>IF(D2="-","",IFERROR(VLOOKUP(D2,CouponLeadManagersTable,2,0),""))</f>
        <v>SWB</v>
      </c>
      <c r="K2" s="95" t="str">
        <f>IF(D2="-","",IFERROR(VLOOKUP(D2,CouponLeadManagersTable,3,0),""))</f>
        <v>ST</v>
      </c>
      <c r="L2" s="64" t="s">
        <v>2457</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55" t="s">
        <v>2732</v>
      </c>
      <c r="B7" s="83" t="s">
        <v>2731</v>
      </c>
      <c r="C7" s="64" t="s">
        <v>2728</v>
      </c>
      <c r="D7" s="64" t="s">
        <v>2726</v>
      </c>
      <c r="E7" s="64" t="s">
        <v>2729</v>
      </c>
      <c r="F7" s="64" t="s">
        <v>2730</v>
      </c>
      <c r="G7" s="65">
        <v>100000</v>
      </c>
      <c r="H7" s="64" t="s">
        <v>33</v>
      </c>
      <c r="I7" s="64" t="s">
        <v>331</v>
      </c>
      <c r="J7" s="64"/>
      <c r="K7" s="84">
        <v>0.5</v>
      </c>
      <c r="L7" s="64">
        <v>1</v>
      </c>
      <c r="M7" s="4">
        <v>43721</v>
      </c>
      <c r="N7" s="4">
        <v>44452</v>
      </c>
      <c r="O7" s="4" t="s">
        <v>1088</v>
      </c>
      <c r="P7" s="51" t="s">
        <v>400</v>
      </c>
      <c r="Q7" s="65">
        <v>250000000</v>
      </c>
      <c r="R7" s="4">
        <v>43356</v>
      </c>
      <c r="S7" s="4">
        <f>IF(R7&lt;&gt;"",R7,"")</f>
        <v>43356</v>
      </c>
      <c r="T7" s="4">
        <v>44452</v>
      </c>
      <c r="U7" s="4">
        <v>44446</v>
      </c>
      <c r="V7" s="85" t="s">
        <v>2732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2">
        <v>40858</v>
      </c>
      <c r="C1" s="313"/>
      <c r="D1" s="314"/>
      <c r="F1" s="9" t="s">
        <v>302</v>
      </c>
    </row>
    <row r="2" spans="1:21">
      <c r="A2" s="10" t="s">
        <v>303</v>
      </c>
      <c r="B2" s="315" t="s">
        <v>325</v>
      </c>
      <c r="C2" s="316"/>
      <c r="D2" s="317"/>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2018-09-14T08:30:59Z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