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<sst xmlns="http://schemas.openxmlformats.org/spreadsheetml/2006/main" count="4238" uniqueCount="2734">
  <si>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</si>
  <si>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</si>
  <si>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</si>
  <si>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</si>
  <si>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</si>
  <si>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</si>
  <si>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</si>
  <si>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</si>
  <si>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</si>
  <si>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</si>
  <si>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</si>
  <si>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</si>
  <si>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</si>
  <si>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</si>
  <si>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</si>
  <si>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</si>
  <si>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</si>
  <si>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</si>
  <si>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</si>
  <si>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</si>
  <si>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</si>
  <si>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</si>
  <si>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</si>
  <si>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</si>
  <si>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</si>
  <si>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</si>
  <si>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</si>
  <si>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</si>
  <si>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</si>
  <si>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</si>
  <si>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</si>
  <si>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</si>
  <si>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</si>
  <si>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</si>
  <si>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</si>
  <si>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</si>
  <si>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</si>
  <si>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</si>
  <si>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</si>
  <si>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</si>
  <si>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</si>
  <si>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</si>
  <si>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</si>
  <si>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</si>
  <si>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</si>
  <si>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</si>
  <si>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</si>
  <si>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</si>
  <si>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</si>
  <si>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</si>
  <si>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</si>
  <si>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</si>
  <si>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</si>
  <si>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</si>
  <si>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</si>
  <si>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</si>
  <si>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</si>
  <si>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</si>
  <si>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</si>
  <si>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</si>
  <si>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</si>
  <si>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</si>
  <si>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</si>
  <si>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</si>
  <si>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</si>
  <si>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</si>
  <si>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</si>
  <si>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</si>
  <si>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</si>
  <si>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</si>
  <si>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</si>
  <si>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</si>
  <si>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</si>
  <si>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</si>
  <si>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</si>
  <si>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</si>
  <si>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</si>
  <si>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</si>
  <si>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</si>
  <si>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</si>
  <si>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</si>
  <si>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</si>
  <si>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</si>
  <si>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</si>
  <si>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</si>
  <si>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</si>
  <si>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</si>
  <si>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</si>
  <si>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</si>
  <si>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</si>
  <si>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</si>
  <si>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</si>
  <si>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</si>
  <si>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</si>
  <si>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</si>
  <si>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</si>
  <si>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</si>
  <si>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</si>
  <si>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</si>
  <si>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</si>
  <si>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</si>
  <si>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</si>
  <si>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</si>
  <si>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</si>
  <si>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</si>
  <si>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</si>
  <si>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</si>
  <si>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</si>
  <si>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</si>
  <si>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</si>
  <si>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</si>
  <si>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</si>
  <si>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</si>
  <si>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</si>
  <si>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</si>
  <si>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</si>
  <si>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</si>
  <si>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</si>
  <si>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</si>
  <si>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</si>
  <si>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</si>
  <si>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</si>
  <si>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</si>
  <si>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</si>
  <si>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</si>
  <si>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</si>
  <si>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</si>
  <si>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</si>
  <si>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</si>
  <si>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</si>
  <si>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</si>
  <si>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</si>
  <si>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</si>
  <si>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</si>
  <si>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</si>
  <si>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</si>
  <si>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</si>
  <si>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</si>
  <si>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</si>
  <si>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</si>
  <si>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</si>
  <si>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</si>
  <si>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</si>
  <si>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</si>
  <si>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</si>
  <si>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</si>
  <si>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</si>
  <si>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</si>
  <si>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</si>
  <si>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</si>
  <si>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</si>
  <si>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</si>
  <si>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</si>
  <si>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</si>
  <si>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</si>
  <si>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</si>
  <si>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</si>
  <si>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</si>
  <si>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</si>
  <si>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</si>
  <si>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</si>
  <si>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</si>
  <si>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</si>
  <si>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</si>
  <si>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</si>
  <si>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</si>
  <si>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</si>
  <si>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</si>
  <si>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</si>
  <si>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</si>
  <si>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</si>
  <si>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</si>
  <si>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</si>
  <si>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</si>
  <si>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</si>
  <si>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</si>
  <si>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</si>
  <si>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</si>
  <si>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</si>
  <si>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</si>
  <si>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</si>
  <si>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</si>
  <si>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</si>
  <si>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</si>
  <si>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</si>
  <si>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</si>
  <si>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</si>
  <si>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</si>
  <si>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</si>
  <si>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</si>
  <si>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</si>
  <si>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</si>
  <si>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</si>
  <si>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</si>
  <si>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</si>
  <si>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</si>
  <si>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</si>
  <si>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</si>
  <si>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</si>
  <si>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</si>
  <si>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</si>
  <si>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</si>
  <si>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</si>
  <si>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</si>
  <si>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</si>
  <si>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</si>
  <si>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</si>
  <si>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</si>
  <si>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</si>
  <si>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</si>
  <si>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</si>
  <si>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</si>
  <si>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</si>
  <si>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</si>
  <si>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</si>
  <si>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</si>
  <si>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</si>
  <si>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</si>
  <si>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</si>
  <si>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</si>
  <si>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</si>
  <si>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</si>
  <si>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</si>
  <si>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</si>
  <si>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</si>
  <si>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</si>
  <si>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</si>
  <si>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</si>
  <si>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</si>
  <si>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</si>
  <si>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</si>
  <si>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</si>
  <si>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</si>
  <si>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</si>
  <si>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</si>
  <si>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</si>
  <si>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</si>
  <si>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</si>
  <si>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</si>
  <si>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</si>
  <si>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</si>
  <si>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</si>
  <si>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</si>
  <si>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</si>
  <si>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</si>
  <si>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</si>
  <si>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</si>
  <si>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</si>
  <si>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</si>
  <si>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</si>
  <si>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</si>
  <si>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</si>
  <si>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</si>
  <si>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</si>
  <si>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</si>
  <si>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</si>
  <si>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</si>
  <si>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</si>
  <si>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</si>
  <si>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</si>
  <si>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</si>
  <si>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</si>
  <si>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</si>
  <si>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</si>
  <si>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</si>
  <si>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</si>
  <si>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</si>
  <si>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</si>
  <si>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</si>
  <si>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</si>
  <si>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</si>
  <si>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</si>
  <si>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</si>
  <si>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</si>
  <si>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</si>
  <si>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</si>
  <si>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</si>
  <si>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</si>
  <si>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</si>
  <si>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</si>
  <si>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</si>
  <si>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</si>
  <si>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</si>
  <si>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</si>
  <si>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</si>
  <si>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</si>
  <si>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</si>
  <si>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</si>
  <si>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</si>
  <si>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</si>
  <si>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</si>
  <si>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</si>
  <si>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</si>
  <si>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</si>
  <si>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</si>
  <si>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</si>
  <si>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</si>
  <si>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</si>
  <si>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</si>
  <si>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</si>
  <si>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</si>
  <si>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</si>
  <si>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</si>
  <si>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</si>
  <si>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</si>
  <si>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</si>
  <si>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</si>
  <si>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</si>
  <si>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</si>
  <si>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</si>
  <si>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</si>
  <si>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</si>
  <si>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</si>
  <si>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</si>
  <si>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</si>
  <si>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</si>
  <si>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</si>
  <si>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</si>
  <si>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</si>
  <si>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</si>
  <si>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</si>
  <si>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</si>
  <si>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</si>
  <si>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</si>
  <si>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</si>
  <si>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</si>
  <si>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</si>
  <si>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</si>
  <si>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</si>
  <si>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</si>
  <si>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</si>
  <si>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</si>
  <si>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</si>
  <si>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</si>
  <si>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</si>
  <si>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</si>
  <si>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</si>
  <si>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</si>
  <si>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</si>
  <si>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</si>
  <si>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</si>
  <si>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</si>
  <si>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</si>
  <si>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</si>
  <si>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</si>
  <si>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</si>
  <si>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</si>
  <si>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</si>
  <si>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</si>
  <si>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</si>
  <si>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</si>
  <si>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</si>
  <si>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</si>
  <si>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</si>
  <si>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</si>
  <si>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</si>
  <si>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</si>
  <si>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</si>
  <si>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</si>
  <si>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</si>
  <si>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</si>
  <si>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</si>
  <si>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</si>
  <si>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</si>
  <si>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</si>
  <si>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</si>
  <si>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</si>
  <si>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</si>
  <si>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</si>
  <si>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</si>
  <si>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</si>
  <si>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</si>
  <si>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</si>
  <si>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</si>
  <si>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</si>
  <si>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</si>
  <si>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</si>
  <si>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</si>
  <si>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</si>
  <si>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</si>
  <si>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</si>
  <si>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</si>
  <si>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</si>
  <si>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</si>
  <si>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</si>
  <si>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</si>
  <si>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</si>
  <si>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</si>
  <si>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</si>
  <si>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</si>
  <si>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</si>
  <si>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</si>
  <si>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</si>
  <si>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</si>
  <si>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</si>
  <si>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</si>
  <si>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</si>
  <si>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</si>
  <si>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</si>
  <si>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</si>
  <si>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</si>
  <si>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</si>
  <si>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</si>
  <si>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</si>
  <si>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</si>
  <si>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</si>
  <si>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</si>
  <si>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</si>
  <si>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</si>
  <si>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</si>
  <si>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</si>
  <si>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</si>
  <si>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</si>
  <si>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</si>
  <si>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</si>
  <si>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</si>
  <si>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</si>
  <si>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</si>
  <si>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</si>
  <si>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</si>
  <si>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</si>
  <si>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</si>
  <si>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</si>
  <si>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</si>
  <si>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</si>
  <si>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</si>
  <si>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</si>
  <si>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</si>
  <si>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</si>
  <si>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</si>
  <si>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</si>
  <si>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</si>
  <si>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</si>
  <si>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</si>
  <si>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</si>
  <si>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</si>
  <si>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</si>
  <si>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</si>
  <si>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</si>
  <si>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</si>
  <si>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</si>
  <si>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</si>
  <si>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</si>
  <si>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</si>
  <si>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</si>
  <si>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</si>
  <si>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</si>
  <si>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</si>
  <si>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</si>
  <si>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</si>
  <si>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</si>
  <si>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</si>
  <si>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</si>
  <si>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</si>
  <si>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</si>
  <si>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</si>
  <si>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</si>
  <si>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</si>
  <si>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</si>
  <si>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</si>
  <si>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</si>
  <si>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</si>
  <si>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</si>
  <si>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</si>
  <si>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</si>
  <si>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</si>
  <si>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</si>
  <si>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</si>
  <si>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</si>
  <si>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</si>
  <si>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</si>
  <si>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</si>
  <si>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</si>
  <si>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</si>
  <si>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</si>
  <si>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</si>
  <si>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</si>
  <si>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</si>
  <si>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</si>
  <si>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</si>
  <si>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</si>
  <si>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</si>
  <si>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</si>
  <si>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</si>
  <si>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</si>
  <si>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</si>
  <si>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</si>
  <si>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</si>
  <si>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</si>
  <si>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</si>
  <si>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</si>
  <si>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</si>
  <si>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</si>
  <si>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</si>
  <si>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</si>
  <si>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</si>
  <si>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</si>
  <si>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</si>
  <si>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</si>
  <si>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</si>
  <si>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</si>
  <si>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</si>
  <si>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</si>
  <si>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</si>
  <si>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</si>
  <si>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</si>
  <si>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</si>
  <si>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</si>
  <si>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</si>
  <si>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</si>
  <si>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</si>
  <si>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</si>
  <si>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</si>
  <si>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</si>
  <si>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</si>
  <si>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</si>
  <si>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</si>
  <si>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</si>
  <si>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</si>
  <si>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</si>
  <si>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</si>
  <si>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</si>
  <si>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</si>
  <si>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</si>
  <si>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</si>
  <si>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</si>
  <si>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</si>
  <si>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</si>
  <si>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</si>
  <si>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</si>
  <si>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</si>
  <si>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</si>
  <si>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</si>
  <si>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</si>
  <si>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</si>
  <si>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</si>
  <si>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</si>
  <si>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</si>
  <si>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</si>
  <si>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</si>
  <si>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</si>
  <si>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</si>
  <si>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</si>
  <si>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</si>
  <si>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</si>
  <si>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</si>
  <si>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</si>
  <si>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</si>
  <si>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</si>
  <si>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</si>
  <si>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</si>
  <si>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</si>
  <si>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</si>
  <si>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</si>
  <si>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</si>
  <si>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</si>
  <si>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</si>
  <si>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</si>
  <si>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</si>
  <si>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</si>
  <si>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</si>
  <si>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</si>
  <si>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</si>
  <si>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</si>
  <si>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</si>
  <si>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</si>
  <si>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</si>
  <si>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</si>
  <si>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</si>
  <si>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</si>
  <si>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</si>
  <si>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</si>
  <si>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</si>
  <si>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</si>
  <si>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</si>
  <si>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</si>
  <si>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</si>
  <si>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</si>
  <si>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</si>
  <si>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</si>
  <si>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</si>
  <si>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</si>
  <si>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</si>
  <si>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</si>
  <si>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</si>
  <si>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</si>
  <si>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</si>
  <si>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</si>
  <si>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</si>
  <si>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</si>
  <si>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</si>
  <si>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</si>
  <si>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</si>
  <si>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</si>
  <si>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</si>
  <si>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</si>
  <si>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</si>
  <si>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</si>
  <si>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</si>
  <si>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</si>
  <si>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</si>
  <si>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</si>
  <si>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</si>
  <si>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</si>
  <si>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</si>
  <si>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</si>
  <si>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</si>
  <si>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</si>
  <si>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</si>
  <si>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</si>
  <si>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</si>
  <si>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</si>
  <si>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</si>
  <si>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</si>
  <si>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</si>
  <si>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</si>
  <si>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</si>
  <si>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</si>
  <si>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</si>
  <si>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</si>
  <si>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</si>
  <si>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</si>
  <si>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</si>
  <si>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</si>
  <si>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</si>
  <si>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</si>
  <si>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</si>
  <si>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</si>
  <si>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</si>
  <si>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</si>
  <si>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</si>
  <si>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</si>
  <si>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</si>
  <si>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</si>
  <si>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</si>
  <si>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</si>
  <si>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</si>
  <si>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</si>
  <si>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</si>
  <si>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</si>
  <si>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</si>
  <si>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</si>
  <si>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</si>
  <si>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</si>
  <si>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</si>
  <si>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</si>
  <si>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</si>
  <si>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</si>
  <si>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</si>
  <si>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</si>
  <si>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</si>
  <si>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</si>
  <si>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</si>
  <si>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</si>
  <si>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</si>
  <si>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</si>
  <si>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</si>
  <si>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</si>
  <si>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</si>
  <si>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</si>
  <si>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</si>
  <si>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</si>
  <si>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</si>
  <si>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</si>
  <si>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</si>
  <si>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</si>
  <si>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</si>
  <si>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</si>
  <si>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</si>
  <si>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</si>
  <si>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</si>
  <si>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</si>
  <si>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</si>
  <si>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</si>
  <si>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</si>
  <si>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</si>
  <si>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</si>
  <si>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</si>
  <si>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</si>
  <si>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</si>
  <si>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</si>
  <si>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</si>
  <si>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</si>
  <si>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</si>
  <si>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</si>
  <si>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</si>
  <si>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</si>
  <si>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</si>
  <si>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</si>
  <si>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</si>
  <si>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</si>
  <si>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</si>
  <si>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</si>
  <si>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</si>
  <si>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</si>
  <si>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</si>
  <si>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</si>
  <si>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</si>
  <si>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</si>
  <si>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</si>
  <si>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</si>
  <si>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</si>
  <si>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</si>
  <si>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</si>
  <si>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</si>
  <si>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</si>
  <si>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</si>
  <si>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</si>
  <si>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</si>
  <si>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</si>
  <si>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</si>
  <si>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</si>
  <si>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</si>
  <si>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</si>
  <si>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</si>
  <si>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</si>
  <si>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</si>
  <si>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</si>
  <si>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</si>
  <si>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</si>
  <si>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</si>
  <si>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</si>
  <si>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</si>
  <si>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</si>
  <si>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</si>
  <si>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</si>
  <si>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</si>
  <si>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</si>
  <si>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</si>
  <si>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</si>
  <si>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</si>
  <si>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</si>
  <si>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</si>
  <si>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</si>
  <si>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</si>
  <si>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</si>
  <si>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</si>
  <si>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</si>
  <si>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</si>
  <si>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</si>
  <si>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</si>
  <si>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</si>
  <si>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</si>
  <si>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</si>
  <si>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</si>
  <si>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</si>
  <si>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</si>
  <si>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</si>
  <si>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</si>
  <si>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</si>
  <si>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</si>
  <si>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</si>
  <si>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</si>
  <si>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</si>
  <si>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</si>
  <si>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</si>
  <si>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</si>
  <si>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</si>
  <si>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</si>
  <si>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</si>
  <si>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</si>
  <si>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</si>
  <si>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</si>
  <si>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</si>
  <si>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</si>
  <si>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</si>
  <si>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</si>
  <si>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</si>
  <si>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</si>
  <si>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</si>
  <si>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</si>
  <si>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</si>
  <si>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</si>
  <si>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</si>
  <si>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</si>
  <si>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</si>
  <si>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</si>
  <si>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</si>
  <si>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</si>
  <si>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</si>
  <si>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</si>
  <si>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</si>
  <si>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</si>
  <si>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</si>
  <si>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</si>
  <si>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</si>
  <si>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</si>
  <si>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</si>
  <si>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</si>
  <si>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</si>
  <si>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</si>
  <si>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</si>
  <si>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</si>
  <si>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</si>
  <si>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</si>
  <si>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</si>
  <si>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</si>
  <si>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</si>
  <si>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</si>
  <si>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</si>
  <si>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</si>
  <si>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</si>
  <si>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</si>
  <si>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</si>
  <si>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</si>
  <si>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</si>
  <si>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</si>
  <si>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</si>
  <si>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</si>
  <si>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</si>
  <si>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</si>
  <si>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</si>
  <si>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</si>
  <si>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</si>
  <si>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</si>
  <si>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</si>
  <si>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</si>
  <si>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</si>
  <si>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</si>
  <si>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</si>
  <si>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</si>
  <si>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</si>
  <si>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</si>
  <si>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</si>
  <si>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</si>
  <si>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</si>
  <si>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</si>
  <si>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</si>
  <si>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</si>
  <si>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</si>
  <si>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</si>
  <si>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</si>
  <si>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</si>
  <si>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</si>
  <si>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</si>
  <si>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</si>
  <si>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</si>
  <si>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</si>
  <si>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</si>
  <si>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</si>
  <si>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</si>
  <si>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</si>
  <si>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</si>
  <si>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</si>
  <si>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</si>
  <si>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</si>
  <si>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</si>
  <si>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</si>
  <si>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</si>
  <si>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</si>
  <si>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</si>
  <si>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</si>
  <si>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</si>
  <si>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</si>
  <si>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</si>
  <si>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</si>
  <si>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</si>
  <si>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</si>
  <si>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</si>
  <si>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</si>
  <si>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</si>
  <si>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</si>
  <si>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</si>
  <si>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</si>
  <si>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</si>
  <si>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</si>
  <si>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</si>
  <si>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</si>
  <si>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</si>
  <si>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</si>
  <si>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</si>
  <si>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</si>
  <si>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</si>
  <si>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</si>
  <si>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</si>
  <si>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</si>
  <si>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</si>
  <si>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</si>
  <si>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</si>
  <si>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</si>
  <si>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</si>
  <si>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</si>
  <si>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</si>
  <si>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</si>
  <si>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</si>
  <si>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</si>
  <si>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</si>
  <si>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</si>
  <si>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</si>
  <si>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</si>
  <si>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</si>
  <si>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</si>
  <si>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</si>
  <si>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</si>
  <si>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</si>
  <si>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</si>
  <si>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</si>
  <si>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</si>
  <si>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</si>
  <si>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</si>
  <si>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</si>
  <si>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</si>
  <si>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</si>
  <si>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</si>
  <si>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</si>
  <si>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</si>
  <si>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</si>
  <si>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</si>
  <si>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</si>
  <si>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</si>
  <si>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</si>
  <si>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</si>
  <si>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</si>
  <si>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</si>
  <si>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</si>
  <si>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</si>
  <si>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</si>
  <si>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</si>
  <si>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</si>
  <si>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</si>
  <si>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</si>
  <si>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</si>
  <si>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</si>
  <si>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</si>
  <si>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</si>
  <si>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</si>
  <si>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</si>
  <si>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</si>
  <si>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</si>
  <si>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</si>
  <si>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</si>
  <si>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</si>
  <si>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</si>
  <si>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</si>
  <si>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</si>
  <si>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</si>
  <si>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</si>
  <si>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</si>
  <si>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</si>
  <si>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</si>
  <si>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</si>
  <si>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</si>
  <si>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</si>
  <si>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</si>
  <si>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</si>
  <si>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</si>
  <si>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</si>
  <si>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</si>
  <si>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</si>
  <si>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</si>
  <si>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</si>
  <si>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</si>
  <si>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</si>
  <si>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</si>
  <si>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</si>
  <si>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</si>
  <si>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</si>
  <si>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</si>
  <si>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</si>
  <si>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</si>
  <si>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</si>
  <si>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</si>
  <si>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</si>
  <si>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</si>
  <si>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</si>
  <si>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</si>
  <si>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</si>
  <si>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</si>
  <si>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</si>
  <si>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</si>
  <si>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</si>
  <si>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</si>
  <si>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</si>
  <si>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</si>
  <si>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</si>
  <si>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</si>
  <si>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</si>
  <si>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</si>
  <si>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</si>
  <si>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</si>
  <si>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</si>
  <si>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</si>
  <si>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</si>
  <si>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</si>
  <si>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</si>
  <si>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</si>
  <si>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</si>
  <si>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</si>
  <si>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</si>
  <si>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</si>
  <si>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</si>
  <si>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</si>
  <si>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</si>
  <si>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</si>
  <si>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</si>
  <si>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</si>
  <si>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</si>
  <si>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</si>
  <si>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</si>
  <si>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</si>
  <si>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</si>
  <si>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</si>
  <si>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</si>
  <si>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</si>
  <si>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</si>
  <si>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</si>
  <si>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</si>
  <si>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</si>
  <si>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</si>
  <si>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</si>
  <si>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</si>
  <si>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</si>
  <si>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</si>
  <si>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</si>
  <si>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</si>
  <si>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</si>
  <si>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</si>
  <si>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</si>
  <si>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</si>
  <si>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</si>
  <si>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</si>
  <si>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</si>
  <si>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</si>
  <si>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</si>
  <si>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</si>
  <si>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</si>
  <si>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</si>
  <si>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</si>
  <si>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</si>
  <si>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</si>
  <si>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</si>
  <si>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</si>
  <si>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</si>
  <si>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</si>
  <si>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</si>
  <si>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</si>
  <si>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</si>
  <si>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</si>
  <si>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</si>
  <si>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</si>
  <si>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</si>
  <si>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</si>
  <si>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</si>
  <si>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</si>
  <si>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</si>
  <si>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</si>
  <si>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</si>
  <si>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</si>
  <si>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</si>
  <si>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</si>
  <si>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</si>
  <si>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</si>
  <si>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</si>
  <si>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</si>
  <si>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</si>
  <si>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</si>
  <si>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</si>
  <si>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</si>
  <si>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</si>
  <si>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</si>
  <si>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</si>
  <si>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</si>
  <si>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</si>
  <si>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</si>
  <si>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</si>
  <si>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</si>
  <si>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</si>
  <si>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</si>
  <si>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</si>
  <si>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</si>
  <si>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</si>
  <si>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</si>
  <si>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</si>
  <si>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</si>
  <si>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</si>
  <si>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</si>
  <si>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</si>
  <si>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</si>
  <si>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</si>
  <si>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</si>
  <si>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</si>
  <si>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</si>
  <si>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</si>
  <si>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</si>
  <si>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</si>
  <si>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</si>
  <si>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</si>
  <si>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</si>
  <si>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</si>
  <si>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</si>
  <si>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</si>
  <si>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</si>
  <si>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</si>
  <si>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</si>
  <si>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</si>
  <si>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</si>
  <si>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</si>
  <si>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</si>
  <si>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</si>
  <si>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</si>
  <si>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</si>
  <si>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</si>
  <si>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</si>
  <si>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</si>
  <si>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</si>
  <si>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</si>
  <si>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</si>
  <si>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</si>
  <si>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</si>
  <si>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</si>
  <si>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</si>
  <si>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</si>
  <si>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</si>
  <si>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</si>
  <si>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</si>
  <si>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</si>
  <si>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</si>
  <si>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</si>
  <si>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</si>
  <si>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</si>
  <si>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</si>
  <si>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</si>
  <si>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</si>
  <si>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</si>
  <si>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</si>
  <si>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</si>
  <si>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</si>
  <si>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</si>
  <si>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</si>
  <si>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</si>
  <si>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</si>
  <si>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</si>
  <si>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</si>
  <si>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</si>
  <si>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</si>
  <si>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</si>
  <si>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</si>
  <si>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</si>
  <si>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</si>
  <si>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</si>
  <si>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</si>
  <si>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</si>
  <si>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</si>
  <si>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</si>
  <si>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</si>
  <si>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</si>
  <si>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</si>
  <si>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</si>
  <si>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</si>
  <si>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</si>
  <si>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</si>
  <si>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</si>
  <si>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</si>
  <si>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</si>
  <si>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</si>
  <si>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</si>
  <si>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</si>
  <si>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</si>
  <si>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</si>
  <si>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</si>
  <si>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</si>
  <si>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</si>
  <si>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</si>
  <si>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</si>
  <si>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</si>
  <si>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</si>
  <si>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</si>
  <si>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</si>
  <si>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</si>
  <si>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</si>
  <si>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</si>
  <si>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</si>
  <si>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</si>
  <si>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</si>
  <si>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</si>
  <si>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</si>
  <si>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</si>
  <si>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</si>
  <si>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</si>
  <si>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</si>
  <si>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</si>
  <si>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</si>
  <si>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</si>
  <si>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</si>
  <si>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</si>
  <si>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</si>
  <si>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</si>
  <si>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</si>
  <si>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</si>
  <si>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</si>
  <si>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</si>
  <si>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</si>
  <si>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</si>
  <si>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</si>
  <si>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</si>
  <si>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</si>
  <si>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</si>
  <si>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</si>
  <si>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</si>
  <si>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</si>
  <si>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</si>
  <si>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</si>
  <si>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</si>
  <si>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</si>
  <si>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</si>
  <si>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</si>
  <si>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</si>
  <si>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</si>
  <si>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</si>
  <si>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</si>
  <si>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</si>
  <si>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</si>
  <si>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</si>
  <si>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</si>
  <si>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</si>
  <si>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</si>
  <si>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</si>
  <si>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</si>
  <si>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</si>
  <si>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</si>
  <si>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</si>
  <si>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</si>
  <si>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</si>
  <si>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</si>
  <si>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</si>
  <si>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</si>
  <si>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</si>
  <si>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</si>
  <si>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</si>
  <si>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</si>
  <si>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</si>
  <si>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</si>
  <si>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</si>
  <si>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</si>
  <si>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</si>
  <si>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</si>
  <si>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</si>
  <si>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</si>
  <si>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</si>
  <si>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</si>
  <si>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</si>
  <si>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</si>
  <si>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</si>
  <si>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</si>
  <si>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</si>
  <si>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</si>
  <si>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</si>
  <si>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</si>
  <si>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</si>
  <si>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</si>
  <si>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</si>
  <si>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</si>
  <si>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</si>
  <si>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</si>
  <si>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</si>
  <si>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</si>
  <si>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</si>
  <si>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</si>
  <si>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</si>
  <si>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</si>
  <si>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</si>
  <si>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</si>
  <si>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</si>
  <si>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</si>
  <si>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</si>
  <si>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</si>
  <si>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</si>
  <si>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</si>
  <si>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</si>
  <si>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</si>
  <si>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</si>
  <si>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</si>
  <si>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</si>
  <si>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</si>
  <si>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</si>
  <si>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</si>
  <si>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</si>
  <si>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</si>
  <si>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</si>
  <si>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</si>
  <si>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</si>
  <si>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</si>
  <si>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</si>
  <si>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</si>
  <si>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</si>
  <si>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</si>
  <si>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</si>
  <si>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</si>
  <si>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</si>
  <si>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</si>
  <si>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</si>
  <si>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</si>
  <si>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</si>
  <si>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</si>
  <si>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</si>
  <si>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</si>
  <si>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</si>
  <si>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</si>
  <si>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</si>
  <si>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</si>
  <si>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</si>
  <si>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</si>
  <si>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</si>
  <si>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</si>
  <si>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</si>
  <si>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</si>
  <si>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</si>
  <si>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</si>
  <si>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</si>
  <si>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</si>
  <si>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</si>
  <si>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</si>
  <si>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</si>
  <si>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</si>
  <si>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</si>
  <si>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</si>
  <si>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</si>
  <si>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</si>
  <si>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</si>
  <si>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</si>
  <si>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</si>
  <si>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</si>
  <si>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</si>
  <si>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</si>
  <si>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</si>
  <si>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</si>
  <si>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</si>
  <si>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</si>
  <si>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</si>
  <si>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</si>
  <si>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</si>
  <si>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</si>
  <si>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</si>
  <si>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</si>
  <si>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</si>
  <si>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</si>
  <si>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</si>
  <si>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</si>
  <si>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</si>
  <si>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</si>
  <si>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</si>
  <si>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</si>
  <si>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</si>
  <si>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</si>
  <si>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</si>
  <si>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</si>
  <si>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</si>
  <si>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</si>
  <si>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</si>
  <si>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</si>
  <si>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</si>
  <si>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</si>
  <si>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</si>
  <si>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</si>
  <si>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</si>
  <si>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</si>
  <si>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</si>
  <si>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</si>
  <si>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</si>
  <si>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</si>
  <si>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</si>
  <si>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</si>
  <si>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</si>
  <si>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</si>
  <si>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</si>
  <si>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</si>
  <si>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</si>
  <si>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</si>
  <si>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</si>
  <si>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</si>
  <si>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</si>
  <si>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</si>
  <si>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</si>
  <si>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</si>
  <si>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</si>
  <si>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</si>
  <si>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</si>
  <si>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</si>
  <si>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</si>
  <si>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</si>
  <si>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</si>
  <si>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</si>
  <si>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</si>
  <si>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</si>
  <si>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</si>
  <si>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</si>
  <si>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</si>
  <si>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</si>
  <si>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</si>
  <si>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</si>
  <si>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</si>
  <si>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</si>
  <si>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</si>
  <si>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</si>
  <si>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</si>
  <si>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</si>
  <si>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</si>
  <si>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</si>
  <si>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</si>
  <si>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</si>
  <si>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</si>
  <si>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</si>
  <si>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</si>
  <si>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</si>
  <si>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</si>
  <si>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</si>
  <si>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</si>
  <si>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</si>
  <si>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</si>
  <si>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</si>
  <si>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</si>
  <si>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</si>
  <si>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</si>
  <si>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</si>
  <si>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</si>
  <si>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</si>
  <si>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</si>
  <si>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</si>
  <si>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</si>
  <si>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</si>
  <si>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</si>
  <si>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</si>
  <si>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</si>
  <si>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</si>
  <si>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</si>
  <si>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</si>
  <si>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</si>
  <si>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</si>
  <si>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</si>
  <si>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</si>
  <si>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</si>
  <si>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</si>
  <si>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</si>
  <si>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</si>
  <si>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</si>
  <si>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</si>
  <si>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</si>
  <si>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</si>
  <si>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</si>
  <si>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</si>
  <si>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</si>
  <si>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</si>
  <si>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</si>
  <si>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</si>
  <si>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</si>
  <si>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</si>
  <si>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</si>
  <si>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</si>
  <si>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</si>
  <si>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</si>
  <si>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</si>
  <si>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</si>
  <si>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</si>
  <si>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</si>
  <si>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</si>
  <si>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</si>
  <si>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</si>
  <si>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</si>
  <si>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</si>
  <si>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</si>
  <si>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</si>
  <si>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</si>
  <si>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</si>
  <si>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</si>
  <si>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</si>
  <si>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</si>
  <si>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</si>
  <si>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</si>
  <si>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</si>
  <si>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</si>
  <si>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</si>
  <si>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</si>
  <si>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</si>
  <si>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</si>
  <si>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</si>
  <si>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</si>
  <si>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</si>
  <si>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</si>
  <si>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</si>
  <si>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</si>
  <si>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</si>
  <si>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</si>
  <si>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</si>
  <si>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</si>
  <si>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</si>
  <si>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</si>
  <si>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</si>
  <si>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</si>
  <si>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</si>
  <si>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</si>
  <si>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</si>
  <si>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</si>
  <si>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</si>
  <si>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</si>
  <si>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</si>
  <si>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</si>
  <si>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</si>
  <si>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</si>
  <si>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</si>
  <si>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</si>
  <si>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</si>
  <si>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</si>
  <si>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</si>
  <si>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</si>
  <si>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</si>
  <si>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</si>
  <si>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</si>
  <si>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</si>
  <si>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</si>
  <si>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</si>
  <si>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</si>
  <si>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</si>
  <si>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</si>
  <si>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</si>
  <si>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</si>
  <si>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</si>
  <si>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</si>
  <si>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</si>
  <si>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</si>
  <si>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</si>
  <si>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</si>
  <si>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</si>
  <si>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</si>
  <si>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</si>
  <si>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</si>
  <si>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</si>
  <si>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</si>
  <si>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</si>
  <si>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</si>
  <si>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</si>
  <si>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</si>
  <si>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</si>
  <si>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</si>
  <si>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</si>
  <si>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</si>
  <si>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</si>
  <si>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</si>
  <si>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</si>
  <si>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</si>
  <si>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</si>
  <si>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</si>
  <si>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</si>
  <si>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</si>
  <si>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</si>
  <si>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</si>
  <si>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</si>
  <si>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</si>
  <si>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</si>
  <si>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</si>
  <si>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</si>
  <si>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</si>
  <si>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</si>
  <si>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</si>
  <si>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</si>
  <si>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</si>
  <si>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</si>
  <si>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</si>
  <si>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</si>
  <si>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</si>
  <si>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</si>
  <si>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</si>
  <si>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</si>
  <si>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</si>
  <si>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</si>
  <si>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</si>
  <si>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</si>
  <si>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</si>
  <si>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</si>
  <si>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</si>
  <si>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</si>
  <si>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</si>
  <si>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</si>
  <si>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</si>
  <si>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</si>
  <si>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</si>
  <si>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</si>
  <si>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</si>
  <si>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</si>
  <si>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</si>
  <si>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</si>
  <si>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</si>
  <si>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</si>
  <si>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</si>
  <si>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</si>
  <si>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</si>
  <si>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</si>
  <si>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</si>
  <si>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</si>
  <si>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</si>
  <si>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</si>
  <si>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</si>
  <si>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</si>
  <si>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</si>
  <si>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</si>
  <si>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</si>
  <si>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</si>
  <si>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</si>
  <si>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</si>
  <si>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</si>
  <si>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</si>
  <si>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</si>
  <si>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</si>
  <si>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</si>
  <si>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</si>
  <si>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</si>
  <si>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</si>
  <si>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</si>
  <si>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</si>
  <si>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</si>
  <si>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</si>
  <si>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</si>
  <si>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</si>
  <si>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</si>
  <si>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</si>
  <si>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</si>
  <si>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</si>
  <si>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</si>
  <si>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</si>
  <si>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</si>
  <si>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</si>
  <si>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</si>
  <si>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</si>
  <si>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</si>
  <si>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</si>
  <si>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</si>
  <si>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</si>
  <si>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</si>
  <si>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</si>
  <si>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</si>
  <si>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</si>
  <si>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</si>
  <si>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</si>
  <si>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</si>
  <si>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</si>
  <si>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</si>
  <si>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</si>
  <si>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</si>
  <si>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</si>
  <si>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</si>
  <si>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</si>
  <si>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</si>
  <si>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</si>
  <si>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</si>
  <si>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</si>
  <si>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</si>
  <si>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</si>
  <si>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</si>
  <si>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</si>
  <si>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</si>
  <si>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</si>
  <si>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</si>
  <si>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</si>
  <si>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</si>
  <si>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</si>
  <si>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</si>
  <si>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</si>
  <si>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</si>
  <si>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</si>
  <si>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</si>
  <si>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</si>
  <si>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</si>
  <si>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</si>
  <si>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</si>
  <si>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</si>
  <si>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</si>
  <si>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</si>
  <si>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</si>
  <si>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</si>
  <si>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</si>
  <si>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</si>
  <si>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</si>
  <si>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</si>
  <si>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</si>
  <si>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</si>
  <si>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</si>
  <si>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</si>
  <si>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</si>
  <si>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</si>
  <si>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</si>
  <si>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</si>
  <si>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</si>
  <si>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</si>
  <si>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</si>
  <si>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</si>
  <si>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</si>
  <si>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</si>
  <si>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</si>
  <si>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</si>
  <si>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</si>
  <si>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</si>
  <si>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</si>
  <si>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</si>
  <si>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</si>
  <si>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</si>
  <si>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</si>
  <si>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</si>
  <si>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</si>
  <si>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</si>
  <si>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</si>
  <si>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</si>
  <si>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</si>
  <si>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</si>
  <si>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</si>
  <si>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</si>
  <si>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</si>
  <si>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</si>
  <si>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</si>
  <si>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</si>
  <si>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</si>
  <si>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</si>
  <si>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</si>
  <si>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</si>
  <si>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</si>
  <si>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</si>
  <si>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</si>
  <si>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</si>
  <si>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</si>
  <si>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</si>
  <si>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</si>
  <si>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</si>
  <si>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</si>
  <si>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</si>
  <si>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</si>
  <si>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</si>
  <si>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</si>
  <si>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</si>
  <si>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</si>
  <si>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</si>
  <si>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</si>
  <si>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</si>
  <si>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</si>
  <si>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</si>
  <si>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</si>
  <si>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</si>
  <si>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</si>
  <si>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</si>
  <si>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</si>
  <si>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</si>
  <si>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</si>
  <si>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</si>
  <si>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</si>
  <si>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</si>
  <si>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</si>
  <si>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</si>
  <si>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</si>
  <si>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</si>
  <si>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</si>
  <si>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</si>
  <si>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</si>
  <si>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</si>
  <si>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</si>
  <si>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</si>
  <si>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</si>
  <si>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</si>
  <si>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</si>
  <si>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</si>
  <si>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</si>
  <si>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</si>
  <si>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</si>
  <si>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</si>
  <si>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</si>
  <si>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</si>
  <si>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</si>
  <si>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</si>
  <si>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</si>
  <si>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</si>
  <si>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</si>
  <si>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</si>
  <si>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</si>
  <si>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</si>
  <si>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</si>
  <si>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</si>
  <si>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</si>
  <si>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</si>
  <si>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</si>
  <si>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</si>
  <si>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</si>
  <si>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</si>
  <si>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</si>
  <si>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</si>
  <si>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</si>
  <si>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</si>
  <si>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</si>
  <si>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</si>
  <si>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</si>
  <si>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</si>
  <si>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</si>
  <si>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</si>
  <si>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</si>
  <si>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</si>
  <si>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</si>
  <si>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</si>
  <si>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</si>
  <si>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</si>
  <si>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</si>
  <si>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</si>
  <si>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</si>
  <si>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</si>
  <si>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</si>
  <si>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</si>
  <si>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</si>
  <si>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</si>
  <si>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</si>
  <si>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</si>
  <si>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</si>
  <si>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</si>
  <si>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</si>
  <si>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</si>
  <si>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</si>
  <si>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</si>
  <si>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</si>
  <si>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</si>
  <si>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</si>
  <si>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</si>
  <si>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</si>
  <si>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</si>
  <si>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</si>
  <si>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</si>
  <si>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</si>
  <si>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</si>
  <si>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</si>
  <si>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</si>
  <si>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</si>
  <si>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</si>
  <si>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</si>
  <si>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</si>
  <si>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</si>
  <si>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</si>
  <si>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</si>
  <si>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</si>
  <si>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</si>
  <si>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</si>
  <si>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</si>
  <si>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</si>
  <si>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</si>
  <si>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</si>
  <si>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</si>
  <si>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</si>
  <si>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</si>
  <si>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</si>
  <si>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</si>
  <si>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</si>
  <si>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</si>
  <si>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</si>
  <si>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</si>
  <si>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</si>
  <si>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</si>
  <si>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</si>
  <si>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</si>
  <si>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</si>
  <si>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</si>
  <si>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</si>
  <si>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</si>
  <si>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</si>
  <si>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</si>
  <si>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</si>
  <si>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</si>
  <si>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</si>
  <si>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</si>
  <si>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</si>
  <si>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</si>
  <si>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</si>
  <si>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</si>
  <si>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</si>
  <si>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</si>
  <si>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</si>
  <si>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</si>
  <si>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</si>
  <si>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</si>
  <si>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</si>
  <si>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</si>
  <si>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</si>
  <si>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</si>
  <si>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</si>
  <si>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</si>
  <si>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</si>
  <si>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</si>
  <si>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</si>
  <si>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</si>
  <si>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</si>
  <si>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</si>
  <si>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</si>
  <si>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</si>
  <si>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</si>
  <si>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</si>
  <si>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</si>
  <si>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</si>
  <si>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</si>
  <si>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</si>
  <si>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</si>
  <si>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</si>
  <si>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</si>
  <si>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</si>
  <si>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</si>
  <si>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</si>
  <si>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</si>
  <si>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</si>
  <si>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</si>
  <si>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</si>
  <si>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</si>
  <si>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</si>
  <si>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</si>
  <si>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</si>
  <si>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</si>
  <si>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</si>
  <si>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</si>
  <si>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</si>
  <si>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</si>
  <si>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</si>
  <si>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</si>
  <si>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</si>
  <si>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</si>
  <si>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</si>
  <si>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</si>
  <si>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</si>
  <si>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</si>
  <si>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</si>
  <si>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</si>
  <si>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</si>
  <si>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</si>
  <si>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</si>
  <si>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</si>
  <si>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</si>
  <si>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</si>
  <si>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</si>
  <si>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</si>
  <si>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</si>
  <si>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</si>
  <si>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</si>
  <si>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</si>
  <si>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</si>
  <si>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</si>
  <si>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</si>
  <si>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</si>
  <si>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</si>
  <si>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</si>
  <si>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</si>
  <si>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</si>
  <si>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</si>
  <si>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</si>
  <si>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</si>
  <si>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</si>
  <si>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</si>
  <si>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</si>
  <si>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</si>
  <si>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</si>
  <si>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</si>
  <si>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</si>
  <si>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</si>
  <si>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</si>
  <si>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</si>
  <si>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</si>
  <si>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</si>
  <si>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</si>
  <si>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</si>
  <si>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</si>
  <si>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</si>
  <si>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</si>
  <si>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</si>
  <si>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</si>
  <si>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</si>
  <si>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</si>
  <si>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</si>
  <si>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</si>
  <si>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</si>
  <si>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</si>
  <si>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</si>
  <si>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</si>
  <si>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</si>
  <si>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</si>
  <si>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</si>
  <si>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</si>
  <si>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</si>
  <si>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</si>
  <si>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</si>
  <si>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</si>
  <si>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</si>
  <si>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</si>
  <si>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</si>
  <si>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</si>
  <si>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</si>
  <si>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</si>
  <si>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</si>
  <si>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</si>
  <si>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</si>
  <si>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</si>
  <si>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</si>
  <si>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</si>
  <si>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</si>
  <si>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</si>
  <si>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</si>
  <si>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</si>
  <si>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</si>
  <si>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</si>
  <si>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</si>
  <si>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</si>
  <si>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</si>
  <si>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</si>
  <si>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</si>
  <si>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</si>
  <si>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</si>
  <si>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</si>
  <si>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</si>
  <si>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</si>
  <si>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</si>
  <si>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</si>
  <si>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</si>
  <si>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</si>
  <si>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</si>
  <si>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</si>
  <si>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</si>
  <si>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</si>
  <si>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</si>
  <si>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</si>
  <si>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</si>
  <si>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</si>
  <si>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</si>
  <si>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</si>
  <si>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</si>
  <si>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</si>
  <si>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</si>
  <si>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</si>
  <si>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</si>
  <si>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</si>
  <si>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</si>
  <si>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</si>
  <si>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</si>
  <si>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</si>
  <si>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</si>
  <si>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</si>
  <si>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</si>
  <si>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</si>
  <si>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</si>
  <si>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</si>
  <si>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</si>
  <si>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</si>
  <si>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</si>
  <si>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</si>
  <si>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</si>
  <si>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</si>
  <si>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</si>
  <si>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</si>
  <si>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</si>
  <si>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</si>
  <si>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</si>
  <si>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</si>
  <si>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</si>
  <si>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</si>
  <si>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</si>
  <si>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</si>
  <si>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</si>
  <si>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</si>
  <si>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</si>
  <si>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</si>
  <si>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</si>
  <si>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</si>
  <si>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</si>
  <si>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</si>
  <si>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</si>
  <si>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</si>
  <si>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</si>
  <si>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</si>
  <si>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</si>
  <si>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</si>
  <si>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</si>
  <si>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</si>
  <si>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</si>
  <si>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</si>
  <si>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</si>
  <si>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</si>
  <si>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</si>
  <si>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</si>
  <si>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</si>
  <si>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</si>
  <si>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</si>
  <si>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</si>
  <si>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</si>
  <si>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</si>
  <si>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</si>
  <si>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</si>
  <si>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</si>
  <si>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</si>
  <si>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</si>
  <si>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</si>
  <si>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</si>
  <si>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</si>
  <si>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</si>
  <si>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</si>
  <si>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</si>
  <si>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</si>
  <si>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</si>
  <si>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</si>
  <si>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</si>
  <si>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</si>
  <si>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</si>
  <si>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</si>
  <si>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</si>
  <si>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</si>
  <si>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</si>
  <si>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</si>
  <si>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</si>
  <si>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</si>
  <si>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</si>
  <si>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</si>
  <si>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</si>
  <si>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</si>
  <si>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</si>
  <si>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</si>
  <si>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</si>
  <si>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</si>
  <si>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</si>
  <si>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</si>
  <si>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</si>
  <si>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</si>
  <si>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</si>
  <si>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</si>
  <si>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</si>
  <si>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</si>
  <si>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</si>
  <si>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</si>
  <si>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</si>
  <si>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</si>
  <si>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</si>
  <si>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</si>
  <si>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</si>
  <si>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</si>
  <si>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</si>
  <si>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</si>
  <si>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</si>
  <si>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</si>
  <si>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</si>
  <si>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</si>
  <si>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</si>
  <si>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</si>
  <si>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</si>
  <si>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</si>
  <si>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</si>
  <si>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</si>
  <si>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</si>
  <si>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</si>
  <si>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</si>
  <si>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</si>
  <si>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</si>
  <si>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</si>
  <si>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</si>
  <si>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</si>
  <si>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</si>
  <si>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</si>
  <si>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</si>
  <si>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</si>
  <si>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</si>
  <si>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</si>
  <si>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</si>
  <si>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</si>
  <si>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</si>
  <si>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</si>
  <si>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</si>
  <si>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</si>
  <si>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</si>
  <si>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</si>
  <si>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</si>
  <si>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</si>
  <si>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</si>
  <si>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</si>
  <si>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</si>
  <si>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</si>
  <si>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</si>
  <si>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</si>
  <si>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</si>
  <si>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</si>
  <si>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</si>
  <si>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</si>
  <si>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</si>
  <si>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</si>
  <si>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</si>
  <si>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</si>
  <si>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</si>
  <si>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</si>
  <si>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</si>
  <si>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</si>
  <si>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</si>
  <si>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</si>
  <si>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</si>
  <si>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</si>
  <si>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</si>
  <si>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</si>
  <si>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</si>
  <si>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</si>
  <si>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</si>
  <si>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</si>
  <si>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</si>
  <si>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</si>
  <si>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</si>
  <si>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</si>
  <si>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</si>
  <si>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</si>
  <si>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</si>
  <si>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</si>
  <si>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</si>
  <si>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</si>
  <si>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</si>
  <si>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</si>
  <si>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</si>
  <si>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</si>
  <si>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</si>
  <si>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</si>
  <si>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</si>
  <si>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</si>
  <si>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</si>
  <si>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</si>
  <si>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</si>
  <si>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</si>
  <si>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</si>
  <si>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</si>
  <si>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</si>
  <si>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</si>
  <si>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</si>
  <si>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</si>
  <si>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</si>
  <si>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</si>
  <si>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</si>
  <si>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</si>
  <si>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</si>
  <si>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</si>
  <si>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</si>
  <si>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</si>
  <si>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</si>
  <si>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</si>
  <si>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</si>
  <si>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</si>
  <si>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</si>
  <si>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</si>
  <si>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</si>
  <si>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</si>
  <si>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</si>
  <si>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</si>
  <si>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</si>
  <si>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</si>
  <si>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</si>
  <si>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</si>
  <si>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</si>
  <si>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</si>
  <si>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</si>
  <si>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</si>
  <si>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</si>
  <si>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</si>
  <si>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</si>
  <si>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</si>
  <si>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</si>
  <si>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</si>
  <si>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</si>
  <si>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</si>
  <si>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</si>
  <si>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</si>
  <si>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</si>
  <si>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</si>
  <si>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</si>
  <si>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</si>
  <si>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</si>
  <si>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</si>
  <si>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</si>
  <si>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</si>
  <si>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</si>
  <si>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</si>
  <si>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</si>
  <si>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</si>
  <si>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</si>
  <si>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</si>
  <si>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</si>
  <si>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</si>
  <si>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</si>
  <si>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</si>
  <si>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</si>
  <si>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</si>
  <si>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</si>
  <si>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</si>
  <si>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</si>
  <si>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</si>
  <si>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</si>
  <si>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</si>
  <si>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</si>
  <si>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</si>
  <si>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</si>
  <si>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</si>
  <si>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</si>
  <si>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</si>
  <si>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</si>
  <si>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</si>
  <si>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</si>
  <si>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</si>
  <si>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</si>
  <si>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</si>
  <si>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</si>
  <si>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</si>
  <si>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</si>
  <si>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</si>
  <si>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</si>
  <si>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</si>
  <si>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</si>
  <si>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</si>
  <si>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</si>
  <si>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</si>
  <si>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</si>
  <si>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</si>
  <si>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</si>
  <si>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</si>
  <si>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</si>
  <si>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</si>
  <si>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</si>
  <si>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</si>
  <si>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</si>
  <si>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</si>
  <si>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</si>
  <si>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</si>
  <si>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</si>
  <si>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</si>
  <si>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</si>
  <si>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</si>
  <si>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</si>
  <si>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</si>
  <si>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</si>
  <si>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</si>
  <si>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</si>
  <si>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</si>
  <si>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</si>
  <si>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</si>
  <si>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</si>
  <si>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</si>
  <si>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</si>
  <si>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</si>
  <si>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</si>
  <si>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</si>
  <si>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</si>
  <si>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</si>
  <si>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</si>
  <si>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</si>
  <si>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</si>
  <si>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</si>
  <si>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</si>
  <si>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</si>
  <si>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</si>
  <si>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</si>
  <si>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</si>
  <si>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</si>
  <si>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</si>
  <si>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</si>
  <si>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</si>
  <si>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</si>
  <si>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</si>
  <si>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</si>
  <si>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</si>
  <si>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</si>
  <si>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</si>
  <si>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</si>
  <si>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</si>
  <si>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</si>
  <si>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</si>
  <si>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</si>
  <si>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</si>
  <si>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</si>
  <si>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</si>
  <si>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</si>
  <si>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</si>
  <si>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</si>
  <si>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</si>
  <si>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</si>
  <si>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</si>
  <si>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</si>
  <si>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</si>
  <si>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</si>
  <si>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</si>
  <si>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</si>
  <si>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</si>
  <si>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</si>
  <si>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</si>
  <si>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</si>
  <si>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</si>
  <si>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</si>
  <si>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</si>
  <si>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</si>
  <si>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</si>
  <si>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</si>
  <si>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</si>
  <si>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</si>
  <si>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</si>
  <si>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</si>
  <si>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</si>
  <si>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</si>
  <si>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</si>
  <si>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</si>
  <si>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</si>
  <si>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</si>
  <si>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</si>
  <si>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</si>
  <si>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</si>
  <si>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</si>
  <si>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</si>
  <si>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</si>
  <si>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</si>
  <si>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</si>
  <si>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</si>
  <si>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</si>
  <si>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</si>
  <si>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</si>
  <si>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</si>
  <si>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</si>
  <si>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</si>
  <si>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</si>
  <si>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</si>
  <si>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</si>
  <si>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</si>
  <si>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</si>
  <si>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</si>
  <si>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</si>
  <si>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</si>
  <si>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</si>
  <si>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</si>
  <si>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</si>
  <si>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</si>
  <si>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</si>
  <si>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</si>
  <si>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</si>
  <si>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</si>
  <si>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</si>
  <si>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</si>
  <si>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</si>
  <si>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</si>
  <si>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</si>
  <si>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</si>
  <si>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</si>
  <si>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</si>
  <si>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</si>
  <si>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</si>
  <si>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</si>
  <si>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</si>
  <si>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</si>
  <si>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</si>
  <si>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</si>
  <si>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</si>
  <si>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</si>
  <si>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</si>
  <si>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</si>
  <si>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</si>
  <si>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</si>
  <si>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</si>
  <si>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</si>
  <si>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</si>
  <si>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</si>
  <si>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</si>
  <si>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</si>
  <si>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</si>
  <si>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</si>
  <si>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</si>
  <si>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</si>
  <si>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</si>
  <si>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</si>
  <si>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</si>
  <si>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</si>
  <si>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</si>
  <si>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</si>
  <si>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</si>
  <si>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</si>
  <si>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</si>
  <si>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</si>
  <si>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</si>
  <si>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</si>
  <si>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</si>
  <si>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</si>
  <si>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</si>
  <si>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</si>
  <si>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</si>
  <si>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</si>
  <si>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</si>
  <si>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</si>
  <si>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</si>
  <si>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</si>
  <si>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</si>
  <si>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</si>
  <si>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</si>
  <si>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</si>
  <si>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</si>
  <si>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</si>
  <si>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</si>
  <si>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</si>
  <si>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</si>
  <si>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</si>
  <si>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</si>
  <si>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</si>
  <si>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</si>
  <si>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</si>
  <si>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</si>
  <si>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</si>
  <si>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</si>
  <si>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</si>
  <si>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</si>
  <si>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</si>
  <si>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</si>
  <si>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</si>
  <si>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</si>
  <si>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</si>
  <si>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</si>
  <si>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</si>
  <si>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</si>
  <si>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</si>
  <si>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</si>
  <si>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</si>
  <si>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</si>
  <si>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</si>
  <si>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</si>
  <si>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</si>
  <si>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</si>
  <si>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</si>
  <si>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</si>
  <si>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</si>
  <si>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</si>
  <si>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</si>
  <si>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</si>
  <si>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</si>
  <si>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</si>
  <si>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</si>
  <si>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</si>
  <si>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</si>
  <si>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</si>
  <si>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</si>
  <si>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</si>
  <si>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</si>
  <si>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</si>
  <si>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</si>
  <si>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</si>
  <si>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</si>
  <si>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</si>
  <si>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</si>
  <si>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</si>
  <si>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</si>
  <si>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</si>
  <si>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</si>
  <si>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</si>
  <si>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</si>
  <si>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</si>
  <si>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</si>
  <si>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</si>
  <si>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</si>
  <si>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</si>
  <si>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</si>
  <si>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</si>
  <si>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</si>
  <si>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</si>
  <si>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</si>
  <si>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</si>
  <si>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</si>
  <si>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</si>
  <si>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</si>
  <si>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</si>
  <si>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</si>
  <si>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</si>
  <si>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</si>
  <si>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</si>
  <si>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</si>
  <si>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</si>
  <si>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</si>
  <si>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</si>
  <si>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</si>
  <si>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</si>
  <si>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</si>
  <si>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</si>
  <si>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</si>
  <si>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</si>
  <si>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</si>
  <si>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</si>
  <si>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</si>
  <si>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</si>
  <si>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</si>
  <si>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</si>
  <si>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</si>
  <si>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</si>
  <si>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</si>
  <si>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</si>
  <si>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</si>
  <si>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</si>
  <si>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</si>
  <si>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</si>
  <si>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</si>
  <si>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</si>
  <si>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</si>
  <si>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</si>
  <si>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</si>
  <si>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</si>
  <si>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</si>
  <si>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</si>
  <si>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</si>
  <si>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</si>
  <si>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</si>
  <si>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</si>
  <si>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</si>
  <si>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</si>
  <si>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</si>
  <si>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</si>
  <si>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</si>
  <si>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</si>
  <si>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</si>
  <si>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</si>
  <si>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</si>
  <si>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</si>
  <si>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</si>
  <si>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</si>
  <si>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</si>
  <si>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</si>
  <si>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</si>
  <si>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</si>
  <si>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</si>
  <si>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</si>
  <si>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</si>
  <si>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</si>
  <si>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</si>
  <si>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</si>
  <si>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</si>
  <si>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</si>
  <si>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</si>
  <si>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</si>
  <si>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</si>
  <si>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</si>
  <si>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</si>
  <si>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</si>
  <si>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</si>
  <si>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</si>
  <si>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</si>
  <si>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</si>
  <si>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</si>
  <si>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</si>
  <si>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</si>
  <si>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</si>
  <si>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</si>
  <si>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</si>
  <si>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</si>
  <si>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</si>
  <si>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</si>
  <si>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</si>
  <si>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</si>
  <si>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</si>
  <si>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</si>
  <si>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</si>
  <si>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</si>
  <si>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</si>
  <si>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</si>
  <si>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</si>
  <si>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</si>
  <si>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</si>
  <si>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</si>
  <si>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</si>
  <si>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</si>
  <si>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</si>
  <si>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</si>
  <si>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</si>
  <si>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</si>
  <si>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</si>
  <si>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</si>
  <si>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</si>
  <si>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</si>
  <si>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</si>
  <si>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</si>
  <si>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</si>
  <si>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</si>
  <si>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</si>
  <si>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</si>
  <si>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</si>
  <si>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</si>
  <si>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</si>
  <si>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</si>
  <si>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</si>
  <si>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</si>
  <si>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</si>
  <si>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</si>
  <si>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</si>
  <si>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</si>
  <si>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</si>
  <si>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</si>
  <si>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</si>
  <si>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</si>
  <si>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</si>
  <si>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</si>
  <si>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</si>
  <si>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</si>
  <si>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</si>
  <si>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</si>
  <si>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</si>
  <si>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</si>
  <si>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</si>
  <si>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</si>
  <si>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</si>
  <si>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</si>
  <si>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</si>
  <si>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</si>
  <si>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</si>
  <si>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</si>
  <si>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</si>
  <si>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</si>
  <si>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</si>
  <si>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</si>
  <si>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</si>
  <si>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</si>
  <si>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</si>
  <si>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</si>
  <si>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</si>
  <si>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</si>
  <si>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</si>
  <si>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</si>
  <si>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</si>
  <si>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</si>
  <si>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</si>
  <si>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</si>
  <si>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</si>
  <si>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</si>
  <si>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</si>
  <si>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</si>
  <si>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</si>
  <si>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</si>
  <si>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</si>
  <si>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</si>
  <si>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</si>
  <si>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</si>
  <si>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</si>
  <si>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</si>
  <si>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</si>
  <si>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</si>
  <si>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</si>
  <si>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</si>
  <si>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</si>
  <si>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5493000K2HPWIF6MFO29</t>
  </si>
  <si>
    <t>SE0011721232</t>
  </si>
  <si>
    <t>Nordea Hypotek AB 5723</t>
  </si>
  <si>
    <t>NDAHYPOTEK/FRN DEBT 20230524</t>
  </si>
  <si>
    <t>DBVSFR</t>
  </si>
  <si>
    <t>NBHS 5723</t>
  </si>
  <si>
    <t>NBHS_5723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</si>
</sst>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08" t="s">
        <v>2505</v>
      </c>
      <c r="B5" s="308"/>
      <c r="C5" s="308"/>
      <c r="D5" s="266" t="s">
        <v>2506</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R16" sqref="R16"/>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t="s">
        <v>2507</v>
      </c>
      <c r="B2" s="64" t="s">
        <v>330</v>
      </c>
      <c r="C2" s="64" t="s">
        <v>1274</v>
      </c>
      <c r="D2" s="64" t="s">
        <v>1231</v>
      </c>
      <c r="E2" s="65" t="s">
        <v>34</v>
      </c>
      <c r="F2" s="64" t="s">
        <v>323</v>
      </c>
      <c r="G2" s="4">
        <v>43367</v>
      </c>
      <c r="H2" s="64" t="s">
        <v>2727</v>
      </c>
      <c r="I2" s="95" t="str">
        <f>IF(C2="-","",VLOOKUP(C2,CouponBondIssuersTable,2,0))</f>
        <v>NBHS</v>
      </c>
      <c r="J2" s="95" t="str">
        <f>IF(D2="-","",IFERROR(VLOOKUP(D2,CouponLeadManagersTable,2,0),""))</f>
        <v>NDS</v>
      </c>
      <c r="K2" s="95" t="str">
        <f>IF(D2="-","",IFERROR(VLOOKUP(D2,CouponLeadManagersTable,3,0),""))</f>
        <v>ST</v>
      </c>
      <c r="L2" s="64" t="s">
        <v>2454</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t="s">
        <v>2732</v>
      </c>
      <c r="B7" s="83" t="s">
        <v>2729</v>
      </c>
      <c r="C7" s="64">
        <v>5723</v>
      </c>
      <c r="D7" s="64" t="s">
        <v>2728</v>
      </c>
      <c r="E7" s="64" t="s">
        <v>2730</v>
      </c>
      <c r="F7" s="64" t="s">
        <v>2731</v>
      </c>
      <c r="G7" s="65">
        <v>2000000</v>
      </c>
      <c r="H7" s="64" t="s">
        <v>34</v>
      </c>
      <c r="I7" s="64" t="s">
        <v>397</v>
      </c>
      <c r="J7" s="64" t="s">
        <v>1089</v>
      </c>
      <c r="K7" s="84">
        <v>0.75</v>
      </c>
      <c r="L7" s="64">
        <v>4</v>
      </c>
      <c r="M7" s="4">
        <v>43428</v>
      </c>
      <c r="N7" s="4">
        <v>45070</v>
      </c>
      <c r="O7" s="4" t="s">
        <v>1086</v>
      </c>
      <c r="P7" s="51" t="s">
        <v>401</v>
      </c>
      <c r="Q7" s="65">
        <v>1000000000</v>
      </c>
      <c r="R7" s="4">
        <v>43367</v>
      </c>
      <c r="S7" s="4">
        <f>IF(R7&lt;&gt;"",R7,"")</f>
        <v>43367</v>
      </c>
      <c r="T7" s="4">
        <v>45070</v>
      </c>
      <c r="U7" s="4">
        <v>45058</v>
      </c>
      <c r="V7" s="85" t="s">
        <v>2733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2018-09-21T12:31:43Z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