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5200" windowHeight="1198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J2" i="6" l="1"/>
  <c r="K2" i="6"/>
  <c r="L2" i="6"/>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<sst xmlns="http://schemas.openxmlformats.org/spreadsheetml/2006/main" count="4259" uniqueCount="2749">
  <si>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</si>
  <si>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</si>
  <si>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</si>
  <si>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</si>
  <si>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</si>
  <si>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</si>
  <si>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</si>
  <si>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</si>
  <si>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</si>
  <si>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</si>
  <si>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</si>
  <si>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</si>
  <si>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</si>
  <si>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</si>
  <si>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</si>
  <si>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</si>
  <si>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</si>
  <si>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</si>
  <si>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</si>
  <si>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</si>
  <si>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</si>
  <si>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</si>
  <si>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</si>
  <si>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</si>
  <si>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</si>
  <si>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</si>
  <si>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</si>
  <si>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</si>
  <si>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</si>
  <si>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</si>
  <si>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</si>
  <si>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</si>
  <si>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</si>
  <si>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</si>
  <si>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</si>
  <si>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</si>
  <si>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</si>
  <si>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</si>
  <si>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</si>
  <si>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</si>
  <si>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</si>
  <si>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</si>
  <si>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</si>
  <si>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</si>
  <si>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</si>
  <si>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</si>
  <si>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</si>
  <si>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</si>
  <si>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</si>
  <si>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</si>
  <si>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</si>
  <si>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</si>
  <si>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</si>
  <si>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</si>
  <si>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</si>
  <si>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</si>
  <si>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</si>
  <si>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</si>
  <si>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</si>
  <si>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</si>
  <si>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</si>
  <si>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</si>
  <si>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</si>
  <si>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</si>
  <si>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</si>
  <si>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</si>
  <si>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</si>
  <si>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</si>
  <si>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</si>
  <si>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</si>
  <si>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</si>
  <si>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</si>
  <si>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</si>
  <si>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</si>
  <si>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</si>
  <si>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</si>
  <si>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</si>
  <si>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</si>
  <si>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</si>
  <si>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</si>
  <si>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</si>
  <si>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</si>
  <si>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</si>
  <si>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</si>
  <si>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</si>
  <si>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</si>
  <si>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</si>
  <si>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</si>
  <si>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</si>
  <si>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</si>
  <si>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</si>
  <si>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</si>
  <si>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</si>
  <si>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</si>
  <si>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</si>
  <si>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</si>
  <si>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</si>
  <si>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</si>
  <si>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</si>
  <si>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</si>
  <si>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</si>
  <si>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</si>
  <si>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</si>
  <si>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</si>
  <si>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</si>
  <si>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</si>
  <si>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</si>
  <si>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</si>
  <si>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</si>
  <si>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</si>
  <si>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</si>
  <si>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</si>
  <si>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</si>
  <si>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</si>
  <si>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</si>
  <si>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</si>
  <si>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</si>
  <si>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</si>
  <si>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</si>
  <si>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</si>
  <si>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</si>
  <si>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</si>
  <si>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</si>
  <si>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</si>
  <si>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</si>
  <si>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</si>
  <si>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</si>
  <si>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</si>
  <si>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</si>
  <si>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</si>
  <si>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</si>
  <si>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</si>
  <si>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</si>
  <si>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</si>
  <si>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</si>
  <si>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</si>
  <si>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</si>
  <si>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</si>
  <si>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</si>
  <si>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</si>
  <si>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</si>
  <si>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</si>
  <si>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</si>
  <si>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</si>
  <si>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</si>
  <si>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</si>
  <si>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</si>
  <si>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</si>
  <si>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</si>
  <si>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</si>
  <si>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</si>
  <si>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</si>
  <si>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</si>
  <si>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</si>
  <si>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</si>
  <si>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</si>
  <si>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</si>
  <si>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</si>
  <si>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</si>
  <si>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</si>
  <si>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</si>
  <si>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</si>
  <si>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</si>
  <si>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</si>
  <si>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</si>
  <si>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</si>
  <si>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</si>
  <si>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</si>
  <si>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</si>
  <si>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</si>
  <si>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</si>
  <si>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</si>
  <si>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</si>
  <si>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</si>
  <si>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</si>
  <si>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</si>
  <si>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</si>
  <si>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</si>
  <si>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</si>
  <si>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</si>
  <si>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</si>
  <si>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</si>
  <si>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</si>
  <si>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</si>
  <si>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</si>
  <si>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</si>
  <si>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</si>
  <si>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</si>
  <si>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</si>
  <si>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</si>
  <si>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</si>
  <si>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</si>
  <si>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</si>
  <si>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</si>
  <si>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</si>
  <si>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</si>
  <si>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</si>
  <si>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</si>
  <si>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</si>
  <si>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</si>
  <si>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</si>
  <si>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</si>
  <si>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</si>
  <si>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</si>
  <si>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</si>
  <si>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</si>
  <si>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</si>
  <si>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</si>
  <si>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</si>
  <si>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</si>
  <si>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</si>
  <si>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</si>
  <si>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</si>
  <si>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</si>
  <si>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</si>
  <si>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</si>
  <si>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</si>
  <si>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</si>
  <si>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</si>
  <si>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</si>
  <si>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</si>
  <si>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</si>
  <si>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</si>
  <si>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</si>
  <si>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</si>
  <si>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</si>
  <si>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</si>
  <si>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</si>
  <si>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</si>
  <si>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</si>
  <si>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</si>
  <si>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</si>
  <si>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</si>
  <si>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</si>
  <si>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</si>
  <si>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</si>
  <si>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</si>
  <si>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</si>
  <si>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</si>
  <si>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</si>
  <si>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</si>
  <si>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</si>
  <si>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</si>
  <si>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</si>
  <si>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</si>
  <si>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</si>
  <si>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</si>
  <si>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</si>
  <si>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</si>
  <si>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</si>
  <si>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</si>
  <si>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</si>
  <si>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</si>
  <si>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</si>
  <si>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</si>
  <si>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</si>
  <si>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</si>
  <si>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</si>
  <si>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</si>
  <si>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</si>
  <si>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</si>
  <si>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</si>
  <si>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</si>
  <si>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</si>
  <si>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</si>
  <si>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</si>
  <si>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</si>
  <si>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</si>
  <si>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</si>
  <si>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</si>
  <si>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</si>
  <si>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</si>
  <si>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</si>
  <si>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</si>
  <si>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</si>
  <si>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</si>
  <si>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</si>
  <si>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</si>
  <si>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</si>
  <si>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</si>
  <si>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</si>
  <si>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</si>
  <si>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</si>
  <si>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</si>
  <si>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</si>
  <si>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</si>
  <si>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</si>
  <si>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</si>
  <si>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</si>
  <si>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</si>
  <si>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</si>
  <si>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</si>
  <si>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</si>
  <si>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</si>
  <si>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</si>
  <si>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</si>
  <si>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</si>
  <si>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</si>
  <si>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</si>
  <si>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</si>
  <si>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</si>
  <si>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</si>
  <si>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</si>
  <si>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</si>
  <si>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</si>
  <si>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</si>
  <si>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</si>
  <si>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</si>
  <si>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</si>
  <si>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</si>
  <si>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</si>
  <si>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</si>
  <si>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</si>
  <si>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</si>
  <si>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</si>
  <si>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</si>
  <si>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</si>
  <si>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</si>
  <si>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</si>
  <si>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</si>
  <si>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</si>
  <si>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</si>
  <si>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</si>
  <si>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</si>
  <si>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</si>
  <si>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</si>
  <si>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</si>
  <si>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</si>
  <si>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</si>
  <si>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</si>
  <si>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</si>
  <si>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</si>
  <si>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</si>
  <si>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</si>
  <si>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</si>
  <si>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</si>
  <si>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</si>
  <si>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</si>
  <si>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</si>
  <si>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</si>
  <si>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</si>
  <si>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</si>
  <si>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</si>
  <si>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</si>
  <si>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</si>
  <si>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</si>
  <si>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</si>
  <si>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</si>
  <si>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</si>
  <si>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</si>
  <si>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</si>
  <si>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</si>
  <si>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</si>
  <si>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</si>
  <si>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</si>
  <si>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</si>
  <si>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</si>
  <si>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</si>
  <si>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</si>
  <si>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</si>
  <si>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</si>
  <si>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</si>
  <si>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</si>
  <si>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</si>
  <si>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</si>
  <si>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</si>
  <si>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</si>
  <si>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</si>
  <si>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</si>
  <si>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</si>
  <si>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</si>
  <si>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</si>
  <si>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</si>
  <si>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</si>
  <si>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</si>
  <si>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</si>
  <si>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</si>
  <si>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</si>
  <si>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</si>
  <si>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</si>
  <si>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</si>
  <si>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</si>
  <si>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</si>
  <si>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</si>
  <si>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</si>
  <si>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</si>
  <si>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</si>
  <si>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</si>
  <si>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</si>
  <si>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</si>
  <si>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</si>
  <si>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</si>
  <si>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</si>
  <si>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</si>
  <si>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</si>
  <si>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</si>
  <si>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</si>
  <si>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</si>
  <si>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</si>
  <si>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</si>
  <si>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</si>
  <si>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</si>
  <si>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</si>
  <si>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</si>
  <si>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</si>
  <si>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</si>
  <si>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</si>
  <si>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</si>
  <si>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</si>
  <si>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</si>
  <si>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</si>
  <si>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</si>
  <si>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</si>
  <si>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</si>
  <si>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</si>
  <si>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</si>
  <si>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</si>
  <si>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</si>
  <si>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</si>
  <si>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</si>
  <si>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</si>
  <si>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</si>
  <si>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</si>
  <si>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</si>
  <si>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</si>
  <si>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</si>
  <si>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</si>
  <si>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</si>
  <si>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</si>
  <si>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</si>
  <si>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</si>
  <si>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</si>
  <si>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</si>
  <si>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</si>
  <si>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</si>
  <si>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</si>
  <si>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</si>
  <si>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</si>
  <si>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</si>
  <si>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</si>
  <si>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</si>
  <si>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</si>
  <si>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</si>
  <si>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</si>
  <si>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</si>
  <si>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</si>
  <si>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</si>
  <si>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</si>
  <si>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</si>
  <si>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</si>
  <si>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</si>
  <si>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</si>
  <si>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</si>
  <si>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</si>
  <si>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</si>
  <si>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</si>
  <si>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</si>
  <si>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</si>
  <si>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</si>
  <si>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</si>
  <si>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</si>
  <si>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</si>
  <si>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</si>
  <si>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</si>
  <si>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</si>
  <si>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</si>
  <si>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</si>
  <si>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</si>
  <si>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</si>
  <si>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</si>
  <si>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</si>
  <si>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</si>
  <si>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</si>
  <si>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</si>
  <si>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</si>
  <si>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</si>
  <si>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</si>
  <si>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</si>
  <si>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</si>
  <si>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</si>
  <si>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</si>
  <si>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</si>
  <si>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</si>
  <si>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</si>
  <si>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</si>
  <si>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</si>
  <si>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</si>
  <si>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</si>
  <si>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</si>
  <si>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</si>
  <si>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</si>
  <si>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</si>
  <si>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</si>
  <si>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</si>
  <si>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</si>
  <si>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</si>
  <si>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</si>
  <si>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</si>
  <si>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</si>
  <si>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</si>
  <si>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</si>
  <si>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</si>
  <si>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</si>
  <si>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</si>
  <si>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</si>
  <si>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</si>
  <si>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</si>
  <si>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</si>
  <si>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</si>
  <si>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</si>
  <si>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</si>
  <si>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</si>
  <si>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</si>
  <si>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</si>
  <si>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</si>
  <si>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</si>
  <si>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</si>
  <si>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</si>
  <si>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</si>
  <si>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</si>
  <si>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</si>
  <si>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</si>
  <si>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</si>
  <si>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</si>
  <si>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</si>
  <si>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</si>
  <si>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</si>
  <si>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</si>
  <si>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</si>
  <si>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</si>
  <si>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</si>
  <si>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</si>
  <si>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</si>
  <si>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</si>
  <si>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</si>
  <si>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</si>
  <si>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</si>
  <si>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</si>
  <si>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</si>
  <si>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</si>
  <si>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</si>
  <si>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</si>
  <si>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</si>
  <si>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</si>
  <si>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</si>
  <si>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</si>
  <si>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</si>
  <si>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</si>
  <si>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</si>
  <si>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</si>
  <si>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</si>
  <si>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</si>
  <si>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</si>
  <si>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</si>
  <si>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</si>
  <si>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</si>
  <si>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</si>
  <si>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</si>
  <si>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</si>
  <si>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</si>
  <si>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</si>
  <si>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</si>
  <si>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</si>
  <si>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</si>
  <si>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</si>
  <si>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</si>
  <si>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</si>
  <si>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</si>
  <si>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</si>
  <si>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</si>
  <si>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</si>
  <si>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</si>
  <si>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</si>
  <si>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</si>
  <si>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</si>
  <si>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</si>
  <si>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</si>
  <si>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</si>
  <si>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</si>
  <si>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</si>
  <si>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</si>
  <si>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</si>
  <si>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</si>
  <si>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</si>
  <si>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</si>
  <si>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</si>
  <si>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</si>
  <si>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</si>
  <si>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</si>
  <si>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</si>
  <si>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</si>
  <si>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</si>
  <si>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</si>
  <si>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</si>
  <si>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</si>
  <si>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</si>
  <si>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</si>
  <si>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</si>
  <si>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</si>
  <si>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</si>
  <si>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</si>
  <si>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</si>
  <si>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</si>
  <si>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</si>
  <si>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</si>
  <si>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</si>
  <si>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</si>
  <si>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</si>
  <si>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</si>
  <si>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</si>
  <si>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</si>
  <si>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</si>
  <si>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</si>
  <si>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</si>
  <si>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</si>
  <si>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</si>
  <si>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</si>
  <si>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</si>
  <si>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</si>
  <si>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</si>
  <si>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</si>
  <si>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</si>
  <si>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</si>
  <si>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</si>
  <si>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</si>
  <si>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</si>
  <si>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</si>
  <si>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</si>
  <si>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</si>
  <si>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</si>
  <si>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</si>
  <si>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</si>
  <si>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</si>
  <si>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</si>
  <si>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</si>
  <si>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</si>
  <si>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</si>
  <si>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</si>
  <si>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</si>
  <si>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</si>
  <si>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</si>
  <si>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</si>
  <si>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</si>
  <si>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</si>
  <si>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</si>
  <si>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</si>
  <si>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</si>
  <si>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</si>
  <si>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</si>
  <si>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</si>
  <si>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</si>
  <si>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</si>
  <si>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</si>
  <si>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</si>
  <si>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</si>
  <si>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</si>
  <si>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</si>
  <si>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</si>
  <si>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</si>
  <si>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</si>
  <si>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</si>
  <si>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</si>
  <si>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</si>
  <si>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</si>
  <si>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</si>
  <si>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</si>
  <si>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</si>
  <si>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</si>
  <si>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</si>
  <si>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</si>
  <si>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</si>
  <si>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</si>
  <si>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</si>
  <si>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</si>
  <si>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</si>
  <si>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</si>
  <si>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</si>
  <si>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</si>
  <si>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</si>
  <si>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</si>
  <si>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</si>
  <si>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</si>
  <si>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</si>
  <si>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</si>
  <si>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</si>
  <si>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</si>
  <si>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</si>
  <si>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</si>
  <si>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</si>
  <si>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</si>
  <si>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</si>
  <si>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</si>
  <si>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</si>
  <si>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</si>
  <si>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</si>
  <si>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</si>
  <si>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</si>
  <si>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</si>
  <si>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</si>
  <si>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</si>
  <si>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</si>
  <si>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</si>
  <si>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</si>
  <si>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</si>
  <si>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</si>
  <si>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</si>
  <si>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</si>
  <si>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</si>
  <si>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</si>
  <si>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</si>
  <si>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</si>
  <si>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</si>
  <si>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</si>
  <si>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</si>
  <si>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</si>
  <si>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</si>
  <si>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</si>
  <si>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</si>
  <si>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</si>
  <si>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</si>
  <si>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</si>
  <si>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</si>
  <si>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</si>
  <si>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</si>
  <si>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</si>
  <si>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</si>
  <si>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</si>
  <si>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</si>
  <si>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</si>
  <si>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</si>
  <si>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</si>
  <si>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</si>
  <si>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</si>
  <si>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</si>
  <si>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</si>
  <si>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</si>
  <si>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</si>
  <si>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</si>
  <si>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</si>
  <si>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</si>
  <si>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</si>
  <si>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</si>
  <si>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</si>
  <si>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</si>
  <si>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</si>
  <si>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</si>
  <si>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</si>
  <si>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</si>
  <si>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</si>
  <si>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</si>
  <si>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</si>
  <si>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</si>
  <si>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</si>
  <si>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</si>
  <si>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</si>
  <si>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</si>
  <si>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</si>
  <si>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</si>
  <si>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</si>
  <si>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</si>
  <si>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</si>
  <si>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</si>
  <si>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</si>
  <si>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</si>
  <si>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</si>
  <si>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</si>
  <si>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</si>
  <si>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</si>
  <si>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</si>
  <si>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</si>
  <si>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</si>
  <si>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</si>
  <si>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</si>
  <si>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</si>
  <si>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</si>
  <si>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</si>
  <si>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</si>
  <si>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</si>
  <si>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</si>
  <si>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</si>
  <si>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</si>
  <si>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</si>
  <si>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</si>
  <si>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</si>
  <si>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</si>
  <si>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</si>
  <si>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</si>
  <si>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</si>
  <si>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</si>
  <si>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</si>
  <si>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</si>
  <si>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</si>
  <si>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</si>
  <si>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</si>
  <si>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</si>
  <si>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</si>
  <si>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</si>
  <si>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</si>
  <si>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</si>
  <si>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</si>
  <si>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</si>
  <si>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</si>
  <si>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</si>
  <si>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</si>
  <si>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</si>
  <si>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</si>
  <si>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</si>
  <si>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</si>
  <si>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</si>
  <si>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</si>
  <si>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</si>
  <si>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</si>
  <si>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</si>
  <si>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</si>
  <si>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</si>
  <si>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</si>
  <si>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</si>
  <si>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</si>
  <si>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</si>
  <si>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</si>
  <si>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</si>
  <si>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</si>
  <si>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</si>
  <si>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</si>
  <si>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</si>
  <si>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</si>
  <si>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</si>
  <si>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</si>
  <si>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</si>
  <si>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</si>
  <si>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</si>
  <si>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</si>
  <si>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</si>
  <si>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</si>
  <si>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</si>
  <si>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</si>
  <si>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</si>
  <si>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</si>
  <si>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</si>
  <si>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</si>
  <si>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</si>
  <si>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</si>
  <si>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</si>
  <si>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</si>
  <si>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</si>
  <si>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</si>
  <si>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</si>
  <si>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</si>
  <si>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</si>
  <si>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</si>
  <si>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</si>
  <si>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</si>
  <si>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</si>
  <si>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</si>
  <si>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</si>
  <si>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</si>
  <si>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</si>
  <si>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</si>
  <si>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</si>
  <si>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</si>
  <si>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</si>
  <si>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</si>
  <si>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</si>
  <si>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</si>
  <si>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</si>
  <si>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</si>
  <si>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</si>
  <si>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</si>
  <si>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</si>
  <si>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</si>
  <si>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</si>
  <si>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</si>
  <si>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</si>
  <si>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</si>
  <si>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</si>
  <si>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</si>
  <si>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</si>
  <si>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</si>
  <si>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</si>
  <si>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</si>
  <si>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</si>
  <si>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</si>
  <si>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</si>
  <si>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</si>
  <si>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</si>
  <si>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</si>
  <si>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</si>
  <si>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</si>
  <si>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</si>
  <si>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</si>
  <si>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</si>
  <si>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</si>
  <si>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</si>
  <si>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</si>
  <si>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</si>
  <si>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</si>
  <si>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</si>
  <si>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</si>
  <si>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</si>
  <si>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</si>
  <si>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</si>
  <si>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</si>
  <si>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</si>
  <si>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</si>
  <si>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</si>
  <si>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</si>
  <si>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</si>
  <si>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</si>
  <si>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</si>
  <si>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</si>
  <si>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</si>
  <si>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</si>
  <si>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</si>
  <si>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</si>
  <si>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</si>
  <si>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</si>
  <si>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</si>
  <si>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</si>
  <si>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</si>
  <si>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</si>
  <si>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</si>
  <si>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</si>
  <si>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</si>
  <si>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</si>
  <si>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</si>
  <si>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</si>
  <si>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</si>
  <si>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</si>
  <si>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</si>
  <si>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</si>
  <si>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</si>
  <si>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</si>
  <si>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</si>
  <si>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</si>
  <si>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</si>
  <si>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</si>
  <si>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</si>
  <si>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</si>
  <si>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</si>
  <si>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</si>
  <si>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</si>
  <si>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</si>
  <si>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</si>
  <si>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</si>
  <si>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</si>
  <si>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</si>
  <si>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</si>
  <si>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</si>
  <si>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</si>
  <si>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</si>
  <si>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</si>
  <si>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</si>
  <si>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</si>
  <si>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</si>
  <si>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</si>
  <si>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</si>
  <si>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</si>
  <si>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</si>
  <si>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</si>
  <si>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</si>
  <si>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</si>
  <si>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</si>
  <si>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</si>
  <si>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</si>
  <si>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</si>
  <si>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</si>
  <si>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</si>
  <si>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</si>
  <si>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</si>
  <si>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</si>
  <si>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</si>
  <si>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</si>
  <si>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</si>
  <si>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</si>
  <si>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</si>
  <si>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</si>
  <si>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</si>
  <si>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</si>
  <si>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</si>
  <si>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</si>
  <si>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</si>
  <si>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</si>
  <si>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</si>
  <si>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</si>
  <si>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</si>
  <si>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</si>
  <si>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</si>
  <si>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</si>
  <si>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</si>
  <si>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</si>
  <si>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</si>
  <si>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</si>
  <si>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</si>
  <si>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</si>
  <si>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</si>
  <si>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</si>
  <si>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</si>
  <si>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</si>
  <si>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</si>
  <si>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</si>
  <si>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</si>
  <si>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</si>
  <si>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</si>
  <si>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</si>
  <si>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</si>
  <si>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</si>
  <si>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</si>
  <si>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</si>
  <si>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</si>
  <si>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</si>
  <si>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</si>
  <si>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</si>
  <si>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</si>
  <si>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</si>
  <si>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</si>
  <si>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</si>
  <si>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</si>
  <si>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</si>
  <si>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</si>
  <si>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</si>
  <si>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</si>
  <si>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</si>
  <si>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</si>
  <si>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</si>
  <si>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</si>
  <si>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</si>
  <si>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</si>
  <si>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</si>
  <si>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</si>
  <si>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</si>
  <si>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</si>
  <si>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</si>
  <si>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</si>
  <si>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</si>
  <si>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</si>
  <si>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</si>
  <si>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</si>
  <si>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</si>
  <si>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</si>
  <si>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</si>
  <si>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</si>
  <si>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</si>
  <si>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</si>
  <si>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</si>
  <si>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</si>
  <si>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</si>
  <si>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</si>
  <si>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</si>
  <si>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</si>
  <si>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</si>
  <si>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</si>
  <si>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</si>
  <si>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</si>
  <si>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</si>
  <si>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</si>
  <si>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</si>
  <si>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</si>
  <si>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</si>
  <si>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</si>
  <si>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</si>
  <si>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</si>
  <si>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</si>
  <si>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</si>
  <si>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</si>
  <si>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</si>
  <si>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</si>
  <si>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</si>
  <si>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</si>
  <si>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</si>
  <si>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</si>
  <si>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</si>
  <si>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</si>
  <si>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</si>
  <si>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</si>
  <si>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</si>
  <si>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</si>
  <si>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</si>
  <si>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</si>
  <si>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</si>
  <si>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</si>
  <si>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</si>
  <si>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</si>
  <si>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</si>
  <si>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</si>
  <si>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</si>
  <si>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</si>
  <si>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</si>
  <si>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</si>
  <si>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</si>
  <si>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</si>
  <si>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</si>
  <si>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</si>
  <si>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</si>
  <si>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</si>
  <si>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</si>
  <si>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</si>
  <si>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</si>
  <si>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</si>
  <si>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</si>
  <si>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</si>
  <si>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</si>
  <si>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</si>
  <si>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</si>
  <si>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</si>
  <si>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</si>
  <si>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</si>
  <si>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</si>
  <si>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</si>
  <si>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</si>
  <si>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</si>
  <si>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</si>
  <si>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</si>
  <si>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</si>
  <si>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</si>
  <si>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</si>
  <si>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</si>
  <si>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</si>
  <si>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</si>
  <si>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</si>
  <si>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</si>
  <si>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</si>
  <si>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</si>
  <si>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</si>
  <si>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</si>
  <si>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</si>
  <si>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</si>
  <si>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</si>
  <si>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</si>
  <si>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</si>
  <si>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</si>
  <si>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</si>
  <si>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</si>
  <si>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</si>
  <si>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</si>
  <si>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</si>
  <si>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</si>
  <si>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</si>
  <si>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</si>
  <si>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</si>
  <si>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</si>
  <si>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</si>
  <si>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</si>
  <si>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</si>
  <si>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</si>
  <si>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</si>
  <si>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</si>
  <si>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</si>
  <si>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</si>
  <si>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</si>
  <si>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</si>
  <si>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</si>
  <si>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</si>
  <si>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</si>
  <si>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</si>
  <si>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</si>
  <si>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</si>
  <si>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</si>
  <si>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</si>
  <si>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</si>
  <si>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</si>
  <si>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</si>
  <si>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</si>
  <si>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</si>
  <si>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</si>
  <si>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</si>
  <si>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</si>
  <si>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</si>
  <si>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</si>
  <si>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</si>
  <si>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</si>
  <si>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</si>
  <si>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</si>
  <si>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</si>
  <si>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</si>
  <si>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</si>
  <si>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</si>
  <si>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</si>
  <si>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</si>
  <si>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</si>
  <si>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</si>
  <si>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</si>
  <si>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</si>
  <si>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</si>
  <si>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</si>
  <si>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</si>
  <si>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</si>
  <si>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</si>
  <si>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</si>
  <si>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</si>
  <si>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</si>
  <si>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</si>
  <si>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</si>
  <si>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</si>
  <si>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</si>
  <si>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</si>
  <si>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</si>
  <si>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</si>
  <si>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</si>
  <si>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</si>
  <si>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</si>
  <si>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</si>
  <si>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</si>
  <si>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</si>
  <si>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</si>
  <si>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</si>
  <si>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</si>
  <si>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</si>
  <si>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</si>
  <si>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</si>
  <si>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</si>
  <si>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</si>
  <si>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</si>
  <si>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</si>
  <si>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</si>
  <si>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</si>
  <si>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</si>
  <si>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</si>
  <si>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</si>
  <si>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</si>
  <si>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</si>
  <si>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</si>
  <si>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</si>
  <si>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</si>
  <si>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</si>
  <si>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</si>
  <si>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</si>
  <si>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</si>
  <si>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</si>
  <si>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</si>
  <si>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</si>
  <si>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</si>
  <si>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</si>
  <si>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</si>
  <si>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</si>
  <si>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</si>
  <si>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</si>
  <si>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</si>
  <si>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</si>
  <si>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</si>
  <si>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</si>
  <si>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</si>
  <si>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</si>
  <si>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</si>
  <si>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</si>
  <si>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</si>
  <si>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</si>
  <si>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</si>
  <si>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</si>
  <si>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</si>
  <si>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</si>
  <si>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</si>
  <si>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</si>
  <si>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</si>
  <si>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</si>
  <si>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</si>
  <si>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</si>
  <si>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</si>
  <si>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</si>
  <si>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</si>
  <si>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</si>
  <si>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</si>
  <si>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</si>
  <si>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</si>
  <si>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</si>
  <si>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</si>
  <si>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</si>
  <si>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</si>
  <si>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</si>
  <si>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</si>
  <si>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</si>
  <si>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</si>
  <si>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</si>
  <si>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</si>
  <si>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</si>
  <si>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</si>
  <si>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</si>
  <si>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</si>
  <si>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</si>
  <si>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</si>
  <si>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</si>
  <si>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</si>
  <si>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</si>
  <si>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</si>
  <si>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</si>
  <si>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</si>
  <si>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</si>
  <si>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</si>
  <si>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</si>
  <si>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</si>
  <si>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</si>
  <si>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</si>
  <si>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</si>
  <si>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</si>
  <si>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</si>
  <si>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</si>
  <si>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</si>
  <si>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</si>
  <si>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</si>
  <si>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</si>
  <si>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</si>
  <si>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</si>
  <si>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</si>
  <si>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</si>
  <si>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</si>
  <si>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</si>
  <si>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</si>
  <si>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</si>
  <si>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</si>
  <si>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</si>
  <si>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</si>
  <si>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</si>
  <si>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</si>
  <si>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</si>
  <si>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</si>
  <si>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</si>
  <si>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</si>
  <si>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</si>
  <si>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</si>
  <si>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</si>
  <si>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</si>
  <si>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</si>
  <si>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</si>
  <si>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</si>
  <si>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</si>
  <si>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</si>
  <si>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</si>
  <si>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</si>
  <si>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</si>
  <si>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</si>
  <si>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</si>
  <si>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</si>
  <si>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</si>
  <si>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</si>
  <si>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</si>
  <si>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</si>
  <si>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</si>
  <si>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</si>
  <si>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</si>
  <si>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</si>
  <si>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</si>
  <si>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</si>
  <si>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</si>
  <si>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</si>
  <si>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</si>
  <si>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</si>
  <si>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</si>
  <si>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</si>
  <si>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</si>
  <si>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</si>
  <si>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</si>
  <si>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</si>
  <si>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</si>
  <si>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</si>
  <si>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</si>
  <si>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</si>
  <si>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</si>
  <si>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</si>
  <si>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</si>
  <si>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</si>
  <si>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</si>
  <si>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</si>
  <si>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</si>
  <si>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</si>
  <si>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</si>
  <si>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</si>
  <si>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</si>
  <si>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</si>
  <si>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</si>
  <si>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</si>
  <si>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</si>
  <si>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</si>
  <si>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</si>
  <si>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</si>
  <si>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</si>
  <si>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</si>
  <si>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</si>
  <si>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</si>
  <si>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</si>
  <si>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</si>
  <si>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</si>
  <si>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</si>
  <si>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</si>
  <si>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</si>
  <si>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</si>
  <si>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</si>
  <si>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</si>
  <si>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</si>
  <si>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</si>
  <si>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</si>
  <si>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</si>
  <si>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</si>
  <si>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</si>
  <si>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</si>
  <si>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</si>
  <si>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</si>
  <si>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</si>
  <si>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</si>
  <si>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</si>
  <si>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</si>
  <si>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</si>
  <si>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</si>
  <si>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</si>
  <si>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</si>
  <si>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</si>
  <si>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</si>
  <si>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</si>
  <si>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</si>
  <si>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</si>
  <si>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</si>
  <si>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</si>
  <si>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</si>
  <si>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</si>
  <si>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</si>
  <si>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</si>
  <si>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</si>
  <si>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</si>
  <si>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</si>
  <si>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</si>
  <si>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</si>
  <si>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</si>
  <si>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</si>
  <si>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</si>
  <si>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</si>
  <si>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</si>
  <si>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</si>
  <si>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</si>
  <si>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</si>
  <si>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</si>
  <si>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</si>
  <si>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</si>
  <si>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</si>
  <si>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</si>
  <si>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</si>
  <si>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</si>
  <si>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</si>
  <si>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</si>
  <si>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</si>
  <si>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</si>
  <si>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</si>
  <si>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</si>
  <si>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</si>
  <si>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</si>
  <si>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</si>
  <si>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</si>
  <si>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</si>
  <si>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</si>
  <si>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</si>
  <si>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</si>
  <si>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</si>
  <si>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</si>
  <si>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</si>
  <si>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</si>
  <si>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</si>
  <si>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</si>
  <si>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</si>
  <si>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</si>
  <si>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</si>
  <si>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</si>
  <si>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</si>
  <si>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</si>
  <si>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</si>
  <si>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</si>
  <si>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</si>
  <si>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</si>
  <si>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</si>
  <si>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</si>
  <si>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</si>
  <si>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</si>
  <si>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</si>
  <si>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</si>
  <si>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</si>
  <si>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</si>
  <si>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</si>
  <si>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</si>
  <si>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</si>
  <si>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</si>
  <si>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</si>
  <si>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</si>
  <si>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</si>
  <si>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</si>
  <si>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</si>
  <si>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</si>
  <si>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</si>
  <si>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</si>
  <si>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</si>
  <si>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</si>
  <si>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</si>
  <si>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</si>
  <si>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</si>
  <si>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</si>
  <si>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</si>
  <si>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</si>
  <si>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</si>
  <si>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</si>
  <si>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</si>
  <si>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</si>
  <si>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</si>
  <si>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</si>
  <si>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</si>
  <si>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</si>
  <si>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</si>
  <si>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</si>
  <si>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</si>
  <si>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</si>
  <si>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</si>
  <si>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</si>
  <si>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</si>
  <si>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</si>
  <si>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</si>
  <si>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</si>
  <si>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</si>
  <si>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</si>
  <si>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</si>
  <si>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</si>
  <si>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</si>
  <si>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</si>
  <si>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</si>
  <si>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</si>
  <si>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</si>
  <si>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</si>
  <si>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</si>
  <si>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</si>
  <si>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</si>
  <si>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</si>
  <si>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</si>
  <si>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</si>
  <si>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</si>
  <si>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</si>
  <si>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</si>
  <si>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</si>
  <si>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</si>
  <si>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</si>
  <si>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</si>
  <si>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</si>
  <si>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</si>
  <si>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</si>
  <si>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</si>
  <si>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</si>
  <si>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</si>
  <si>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</si>
  <si>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</si>
  <si>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</si>
  <si>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</si>
  <si>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</si>
  <si>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</si>
  <si>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</si>
  <si>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</si>
  <si>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</si>
  <si>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</si>
  <si>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</si>
  <si>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</si>
  <si>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</si>
  <si>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</si>
  <si>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</si>
  <si>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</si>
  <si>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</si>
  <si>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</si>
  <si>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</si>
  <si>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</si>
  <si>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</si>
  <si>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</si>
  <si>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</si>
  <si>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</si>
  <si>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</si>
  <si>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</si>
  <si>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</si>
  <si>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</si>
  <si>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</si>
  <si>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</si>
  <si>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</si>
  <si>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</si>
  <si>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</si>
  <si>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</si>
  <si>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</si>
  <si>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</si>
  <si>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</si>
  <si>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</si>
  <si>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</si>
  <si>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</si>
  <si>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</si>
  <si>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</si>
  <si>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</si>
  <si>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</si>
  <si>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</si>
  <si>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</si>
  <si>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</si>
  <si>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</si>
  <si>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</si>
  <si>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</si>
  <si>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</si>
  <si>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</si>
  <si>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</si>
  <si>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</si>
  <si>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</si>
  <si>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</si>
  <si>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</si>
  <si>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</si>
  <si>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</si>
  <si>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</si>
  <si>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</si>
  <si>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</si>
  <si>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</si>
  <si>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</si>
  <si>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</si>
  <si>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</si>
  <si>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</si>
  <si>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</si>
  <si>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</si>
  <si>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</si>
  <si>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</si>
  <si>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</si>
  <si>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</si>
  <si>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</si>
  <si>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</si>
  <si>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</si>
  <si>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</si>
  <si>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</si>
  <si>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</si>
  <si>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</si>
  <si>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</si>
  <si>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</si>
  <si>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</si>
  <si>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</si>
  <si>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</si>
  <si>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</si>
  <si>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</si>
  <si>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</si>
  <si>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</si>
  <si>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</si>
  <si>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</si>
  <si>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</si>
  <si>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</si>
  <si>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</si>
  <si>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</si>
  <si>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</si>
  <si>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</si>
  <si>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</si>
  <si>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</si>
  <si>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</si>
  <si>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</si>
  <si>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</si>
  <si>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</si>
  <si>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</si>
  <si>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</si>
  <si>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</si>
  <si>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</si>
  <si>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</si>
  <si>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</si>
  <si>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</si>
  <si>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</si>
  <si>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</si>
  <si>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</si>
  <si>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</si>
  <si>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</si>
  <si>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</si>
  <si>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</si>
  <si>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</si>
  <si>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</si>
  <si>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</si>
  <si>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</si>
  <si>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</si>
  <si>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</si>
  <si>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</si>
  <si>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</si>
  <si>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</si>
  <si>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</si>
  <si>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</si>
  <si>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</si>
  <si>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</si>
  <si>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</si>
  <si>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</si>
  <si>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</si>
  <si>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</si>
  <si>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</si>
  <si>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</si>
  <si>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</si>
  <si>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</si>
  <si>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</si>
  <si>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</si>
  <si>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</si>
  <si>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</si>
  <si>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</si>
  <si>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</si>
  <si>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</si>
  <si>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</si>
  <si>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</si>
  <si>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</si>
  <si>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</si>
  <si>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</si>
  <si>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</si>
  <si>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</si>
  <si>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</si>
  <si>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</si>
  <si>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</si>
  <si>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</si>
  <si>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</si>
  <si>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</si>
  <si>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</si>
  <si>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</si>
  <si>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</si>
  <si>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</si>
  <si>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</si>
  <si>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</si>
  <si>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</si>
  <si>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</si>
  <si>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</si>
  <si>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</si>
  <si>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</si>
  <si>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</si>
  <si>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</si>
  <si>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</si>
  <si>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</si>
  <si>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</si>
  <si>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</si>
  <si>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</si>
  <si>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</si>
  <si>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</si>
  <si>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</si>
  <si>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</si>
  <si>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</si>
  <si>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</si>
  <si>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</si>
  <si>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</si>
  <si>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</si>
  <si>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</si>
  <si>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</si>
  <si>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</si>
  <si>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</si>
  <si>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</si>
  <si>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</si>
  <si>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</si>
  <si>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</si>
  <si>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</si>
  <si>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</si>
  <si>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</si>
  <si>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</si>
  <si>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</si>
  <si>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</si>
  <si>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</si>
  <si>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</si>
  <si>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</si>
  <si>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</si>
  <si>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</si>
  <si>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</si>
  <si>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</si>
  <si>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</si>
  <si>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</si>
  <si>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</si>
  <si>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</si>
  <si>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</si>
  <si>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</si>
  <si>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</si>
  <si>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</si>
  <si>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</si>
  <si>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</si>
  <si>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</si>
  <si>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</si>
  <si>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</si>
  <si>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</si>
  <si>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</si>
  <si>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</si>
  <si>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</si>
  <si>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</si>
  <si>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</si>
  <si>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</si>
  <si>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</si>
  <si>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</si>
  <si>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</si>
  <si>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</si>
  <si>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</si>
  <si>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</si>
  <si>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</si>
  <si>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</si>
  <si>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</si>
  <si>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</si>
  <si>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</si>
  <si>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</si>
  <si>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</si>
  <si>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</si>
  <si>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</si>
  <si>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</si>
  <si>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</si>
  <si>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</si>
  <si>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</si>
  <si>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</si>
  <si>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</si>
  <si>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</si>
  <si>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</si>
  <si>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</si>
  <si>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</si>
  <si>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</si>
  <si>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</si>
  <si>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</si>
  <si>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</si>
  <si>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</si>
  <si>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</si>
  <si>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</si>
  <si>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</si>
  <si>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</si>
  <si>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</si>
  <si>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</si>
  <si>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</si>
  <si>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</si>
  <si>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</si>
  <si>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</si>
  <si>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</si>
  <si>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</si>
  <si>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</si>
  <si>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</si>
  <si>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</si>
  <si>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</si>
  <si>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</si>
  <si>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</si>
  <si>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</si>
  <si>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</si>
  <si>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</si>
  <si>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</si>
  <si>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</si>
  <si>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</si>
  <si>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</si>
  <si>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</si>
  <si>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</si>
  <si>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</si>
  <si>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</si>
  <si>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</si>
  <si>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</si>
  <si>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</si>
  <si>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</si>
  <si>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</si>
  <si>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</si>
  <si>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</si>
  <si>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</si>
  <si>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</si>
  <si>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</si>
  <si>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</si>
  <si>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</si>
  <si>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</si>
  <si>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</si>
  <si>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</si>
  <si>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</si>
  <si>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</si>
  <si>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</si>
  <si>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</si>
  <si>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</si>
  <si>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</si>
  <si>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</si>
  <si>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</si>
  <si>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</si>
  <si>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</si>
  <si>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</si>
  <si>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</si>
  <si>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</si>
  <si>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</si>
  <si>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</si>
  <si>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</si>
  <si>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</si>
  <si>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</si>
  <si>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</si>
  <si>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</si>
  <si>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</si>
  <si>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</si>
  <si>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</si>
  <si>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</si>
  <si>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</si>
  <si>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</si>
  <si>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</si>
  <si>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</si>
  <si>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</si>
  <si>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</si>
  <si>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</si>
  <si>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</si>
  <si>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</si>
  <si>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</si>
  <si>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</si>
  <si>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</si>
  <si>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</si>
  <si>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</si>
  <si>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</si>
  <si>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</si>
  <si>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</si>
  <si>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</si>
  <si>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</si>
  <si>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</si>
  <si>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</si>
  <si>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</si>
  <si>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</si>
  <si>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</si>
  <si>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</si>
  <si>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</si>
  <si>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</si>
  <si>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</si>
  <si>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</si>
  <si>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</si>
  <si>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</si>
  <si>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</si>
  <si>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</si>
  <si>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</si>
  <si>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</si>
  <si>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</si>
  <si>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</si>
  <si>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</si>
  <si>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</si>
  <si>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</si>
  <si>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</si>
  <si>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</si>
  <si>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</si>
  <si>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</si>
  <si>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</si>
  <si>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</si>
  <si>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</si>
  <si>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</si>
  <si>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</si>
  <si>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</si>
  <si>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</si>
  <si>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</si>
  <si>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</si>
  <si>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</si>
  <si>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</si>
  <si>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</si>
  <si>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</si>
  <si>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</si>
  <si>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</si>
  <si>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</si>
  <si>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</si>
  <si>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</si>
  <si>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</si>
  <si>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</si>
  <si>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</si>
  <si>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</si>
  <si>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</si>
  <si>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</si>
  <si>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</si>
  <si>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</si>
  <si>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</si>
  <si>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</si>
  <si>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</si>
  <si>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</si>
  <si>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</si>
  <si>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</si>
  <si>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</si>
  <si>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</si>
  <si>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</si>
  <si>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</si>
  <si>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</si>
  <si>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</si>
  <si>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</si>
  <si>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</si>
  <si>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</si>
  <si>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</si>
  <si>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</si>
  <si>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</si>
  <si>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</si>
  <si>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</si>
  <si>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</si>
  <si>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</si>
  <si>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</si>
  <si>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</si>
  <si>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</si>
  <si>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</si>
  <si>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</si>
  <si>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</si>
  <si>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</si>
  <si>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</si>
  <si>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</si>
  <si>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</si>
  <si>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</si>
  <si>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</si>
  <si>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</si>
  <si>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</si>
  <si>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</si>
  <si>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</si>
  <si>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</si>
  <si>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</si>
  <si>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</si>
  <si>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</si>
  <si>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</si>
  <si>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</si>
  <si>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</si>
  <si>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</si>
  <si>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</si>
  <si>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</si>
  <si>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</si>
  <si>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</si>
  <si>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</si>
  <si>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</si>
  <si>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</si>
  <si>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</si>
  <si>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</si>
  <si>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</si>
  <si>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</si>
  <si>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</si>
  <si>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</si>
  <si>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</si>
  <si>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</si>
  <si>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</si>
  <si>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</si>
  <si>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</si>
  <si>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</si>
  <si>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</si>
  <si>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</si>
  <si>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</si>
  <si>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</si>
  <si>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</si>
  <si>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</si>
  <si>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</si>
  <si>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</si>
  <si>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</si>
  <si>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</si>
  <si>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</si>
  <si>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</si>
  <si>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</si>
  <si>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</si>
  <si>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</si>
  <si>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</si>
  <si>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</si>
  <si>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</si>
  <si>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</si>
  <si>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</si>
  <si>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</si>
  <si>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</si>
  <si>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</si>
  <si>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</si>
  <si>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</si>
  <si>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</si>
  <si>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</si>
  <si>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</si>
  <si>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</si>
  <si>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</si>
  <si>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</si>
  <si>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</si>
  <si>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</si>
  <si>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</si>
  <si>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</si>
  <si>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</si>
  <si>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</si>
  <si>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</si>
  <si>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</si>
  <si>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</si>
  <si>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</si>
  <si>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</si>
  <si>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</si>
  <si>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</si>
  <si>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</si>
  <si>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</si>
  <si>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</si>
  <si>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</si>
  <si>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</si>
  <si>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</si>
  <si>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</si>
  <si>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</si>
  <si>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</si>
  <si>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</si>
  <si>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</si>
  <si>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</si>
  <si>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</si>
  <si>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</si>
  <si>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</si>
  <si>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</si>
  <si>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</si>
  <si>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</si>
  <si>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</si>
  <si>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</si>
  <si>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</si>
  <si>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</si>
  <si>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</si>
  <si>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</si>
  <si>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</si>
  <si>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</si>
  <si>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</si>
  <si>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</si>
  <si>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</si>
  <si>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</si>
  <si>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</si>
  <si>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</si>
  <si>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</si>
  <si>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</si>
  <si>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</si>
  <si>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</si>
  <si>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</si>
  <si>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</si>
  <si>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</si>
  <si>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</si>
  <si>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</si>
  <si>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</si>
  <si>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</si>
  <si>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</si>
  <si>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</si>
  <si>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</si>
  <si>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</si>
  <si>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</si>
  <si>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</si>
  <si>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</si>
  <si>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</si>
  <si>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</si>
  <si>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</si>
  <si>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</si>
  <si>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</si>
  <si>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</si>
  <si>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</si>
  <si>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</si>
  <si>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</si>
  <si>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</si>
  <si>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</si>
  <si>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</si>
  <si>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</si>
  <si>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</si>
  <si>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</si>
  <si>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</si>
  <si>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</si>
  <si>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</si>
  <si>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</si>
  <si>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</si>
  <si>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</si>
  <si>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</si>
  <si>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</si>
  <si>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</si>
  <si>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</si>
  <si>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</si>
  <si>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</si>
  <si>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</si>
  <si>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</si>
  <si>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</si>
  <si>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</si>
  <si>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</si>
  <si>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</si>
  <si>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</si>
  <si>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</si>
  <si>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</si>
  <si>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</si>
  <si>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</si>
  <si>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</si>
  <si>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</si>
  <si>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</si>
  <si>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</si>
  <si>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</si>
  <si>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</si>
  <si>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</si>
  <si>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</si>
  <si>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</si>
  <si>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</si>
  <si>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</si>
  <si>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</si>
  <si>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</si>
  <si>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</si>
  <si>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</si>
  <si>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</si>
  <si>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</si>
  <si>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</si>
  <si>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</si>
  <si>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</si>
  <si>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</si>
  <si>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</si>
  <si>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</si>
  <si>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</si>
  <si>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</si>
  <si>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</si>
  <si>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</si>
  <si>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</si>
  <si>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</si>
  <si>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</si>
  <si>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</si>
  <si>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</si>
  <si>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</si>
  <si>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</si>
  <si>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</si>
  <si>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</si>
  <si>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</si>
  <si>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</si>
  <si>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</si>
  <si>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</si>
  <si>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</si>
  <si>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</si>
  <si>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</si>
  <si>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</si>
  <si>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</si>
  <si>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</si>
  <si>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</si>
  <si>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</si>
  <si>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</si>
  <si>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</si>
  <si>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</si>
  <si>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</si>
  <si>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</si>
  <si>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</si>
  <si>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</si>
  <si>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</si>
  <si>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</si>
  <si>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</si>
  <si>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</si>
  <si>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</si>
  <si>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</si>
  <si>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</si>
  <si>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</si>
  <si>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</si>
  <si>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</si>
  <si>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</si>
  <si>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</si>
  <si>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</si>
  <si>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</si>
  <si>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</si>
  <si>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</si>
  <si>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</si>
  <si>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</si>
  <si>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</si>
  <si>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</si>
  <si>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</si>
  <si>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</si>
  <si>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</si>
  <si>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</si>
  <si>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</si>
  <si>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</si>
  <si>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</si>
  <si>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</si>
  <si>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</si>
  <si>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</si>
  <si>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</si>
  <si>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</si>
  <si>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</si>
  <si>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</si>
  <si>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</si>
  <si>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</si>
  <si>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</si>
  <si>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</si>
  <si>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</si>
  <si>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</si>
  <si>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</si>
  <si>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</si>
  <si>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</si>
  <si>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</si>
  <si>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</si>
  <si>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</si>
  <si>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</si>
  <si>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</si>
  <si>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</si>
  <si>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</si>
  <si>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</si>
  <si>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</si>
  <si>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</si>
  <si>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</si>
  <si>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</si>
  <si>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</si>
  <si>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</si>
  <si>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</si>
  <si>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</si>
  <si>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</si>
  <si>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</si>
  <si>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</si>
  <si>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</si>
  <si>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</si>
  <si>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</si>
  <si>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</si>
  <si>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</si>
  <si>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</si>
  <si>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</si>
  <si>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</si>
  <si>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</si>
  <si>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</si>
  <si>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</si>
  <si>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</si>
  <si>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</si>
  <si>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</si>
  <si>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</si>
  <si>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</si>
  <si>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</si>
  <si>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</si>
  <si>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</si>
  <si>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</si>
  <si>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</si>
  <si>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</si>
  <si>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</si>
  <si>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</si>
  <si>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</si>
  <si>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</si>
  <si>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</si>
  <si>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</si>
  <si>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</si>
  <si>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</si>
  <si>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</si>
  <si>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</si>
  <si>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</si>
  <si>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</si>
  <si>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</si>
  <si>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</si>
  <si>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</si>
  <si>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</si>
  <si>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</si>
  <si>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</si>
  <si>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</si>
  <si>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</si>
  <si>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</si>
  <si>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</si>
  <si>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</si>
  <si>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</si>
  <si>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</si>
  <si>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</si>
  <si>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</si>
  <si>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</si>
  <si>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</si>
  <si>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</si>
  <si>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</si>
  <si>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</si>
  <si>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</si>
  <si>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</si>
  <si>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</si>
  <si>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</si>
  <si>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</si>
  <si>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</si>
  <si>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</si>
  <si>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</si>
  <si>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</si>
  <si>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</si>
  <si>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</si>
  <si>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</si>
  <si>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</si>
  <si>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</si>
  <si>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</si>
  <si>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</si>
  <si>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</si>
  <si>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</si>
  <si>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</si>
  <si>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</si>
  <si>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</si>
  <si>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</si>
  <si>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</si>
  <si>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</si>
  <si>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</si>
  <si>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</si>
  <si>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</si>
  <si>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</si>
  <si>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</si>
  <si>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</si>
  <si>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</si>
  <si>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</si>
  <si>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</si>
  <si>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</si>
  <si>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</si>
  <si>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</si>
  <si>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</si>
  <si>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</si>
  <si>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</si>
  <si>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</si>
  <si>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</si>
  <si>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</si>
  <si>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</si>
  <si>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</si>
  <si>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</si>
  <si>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</si>
  <si>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</si>
  <si>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</si>
  <si>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</si>
  <si>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</si>
  <si>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</si>
  <si>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</si>
  <si>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</si>
  <si>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</si>
  <si>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</si>
  <si>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</si>
  <si>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</si>
  <si>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</si>
  <si>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</si>
  <si>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</si>
  <si>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</si>
  <si>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</si>
  <si>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</si>
  <si>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</si>
  <si>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</si>
  <si>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</si>
  <si>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</si>
  <si>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</si>
  <si>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</si>
  <si>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</si>
  <si>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</si>
  <si>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</si>
  <si>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</si>
  <si>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</si>
  <si>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</si>
  <si>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</si>
  <si>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</si>
  <si>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</si>
  <si>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</si>
  <si>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</si>
  <si>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</si>
  <si>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</si>
  <si>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</si>
  <si>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</si>
  <si>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</si>
  <si>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</si>
  <si>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</si>
  <si>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</si>
  <si>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</si>
  <si>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</si>
  <si>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</si>
  <si>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</si>
  <si>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</si>
  <si>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</si>
  <si>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</si>
  <si>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</si>
  <si>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</si>
  <si>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</si>
  <si>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</si>
  <si>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</si>
  <si>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</si>
  <si>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</si>
  <si>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</si>
  <si>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</si>
  <si>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</si>
  <si>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</si>
  <si>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</si>
  <si>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</si>
  <si>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</si>
  <si>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</si>
  <si>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</si>
  <si>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</si>
  <si>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</si>
  <si>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</si>
  <si>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</si>
  <si>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</si>
  <si>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</si>
  <si>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</si>
  <si>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</si>
  <si>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</si>
  <si>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</si>
  <si>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</si>
  <si>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</si>
  <si>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</si>
  <si>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</si>
  <si>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</si>
  <si>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</si>
  <si>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</si>
  <si>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</si>
  <si>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</si>
  <si>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</si>
  <si>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</si>
  <si>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</si>
  <si>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</si>
  <si>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</si>
  <si>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</si>
  <si>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</si>
  <si>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</si>
  <si>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</si>
  <si>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</si>
  <si>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</si>
  <si>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</si>
  <si>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</si>
  <si>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</si>
  <si>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</si>
  <si>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</si>
  <si>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</si>
  <si>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</si>
  <si>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</si>
  <si>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</si>
  <si>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</si>
  <si>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</si>
  <si>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</si>
  <si>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</si>
  <si>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</si>
  <si>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</si>
  <si>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</si>
  <si>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</si>
  <si>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</si>
  <si>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</si>
  <si>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</si>
  <si>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</si>
  <si>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</si>
  <si>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</si>
  <si>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</si>
  <si>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</si>
  <si>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</si>
  <si>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</si>
  <si>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</si>
  <si>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</si>
  <si>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</si>
  <si>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</si>
  <si>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</si>
  <si>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</si>
  <si>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</si>
  <si>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</si>
  <si>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</si>
  <si>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</si>
  <si>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</si>
  <si>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</si>
  <si>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</si>
  <si>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</si>
  <si>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</si>
  <si>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</si>
  <si>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</si>
  <si>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</si>
  <si>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</si>
  <si>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</si>
  <si>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</si>
  <si>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</si>
  <si>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</si>
  <si>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</si>
  <si>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</si>
  <si>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</si>
  <si>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</si>
  <si>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</si>
  <si>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</si>
  <si>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</si>
  <si>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</si>
  <si>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</si>
  <si>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</si>
  <si>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</si>
  <si>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</si>
  <si>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</si>
  <si>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</si>
  <si>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</si>
  <si>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</si>
  <si>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</si>
  <si>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</si>
  <si>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</si>
  <si>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</si>
  <si>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</si>
  <si>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</si>
  <si>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</si>
  <si>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</si>
  <si>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</si>
  <si>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</si>
  <si>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</si>
  <si>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</si>
  <si>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</si>
  <si>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</si>
  <si>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</si>
  <si>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</si>
  <si>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</si>
  <si>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</si>
  <si>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</si>
  <si>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</si>
  <si>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</si>
  <si>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</si>
  <si>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</si>
  <si>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</si>
  <si>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</si>
  <si>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</si>
  <si>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</si>
  <si>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</si>
  <si>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</si>
  <si>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</si>
  <si>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</si>
  <si>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</si>
  <si>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</si>
  <si>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</si>
  <si>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</si>
  <si>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</si>
  <si>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</si>
  <si>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</si>
  <si>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</si>
  <si>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</si>
  <si>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</si>
  <si>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</si>
  <si>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</si>
  <si>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</si>
  <si>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</si>
  <si>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</si>
  <si>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</si>
  <si>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</si>
  <si>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</si>
  <si>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</si>
  <si>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</si>
  <si>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</si>
  <si>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</si>
  <si>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</si>
  <si>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</si>
  <si>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</si>
  <si>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</si>
  <si>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</si>
  <si>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</si>
  <si>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</si>
  <si>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</si>
  <si>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</si>
  <si>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</si>
  <si>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</si>
  <si>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</si>
  <si>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</si>
  <si>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</si>
  <si>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</si>
  <si>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</si>
  <si>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</si>
  <si>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</si>
  <si>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</si>
  <si>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</si>
  <si>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</si>
  <si>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</si>
  <si>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</si>
  <si>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</si>
  <si>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</si>
  <si>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</si>
  <si>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</si>
  <si>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</si>
  <si>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</si>
  <si>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</si>
  <si>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</si>
  <si>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</si>
  <si>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</si>
  <si>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</si>
  <si>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</si>
  <si>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</si>
  <si>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</si>
  <si>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</si>
  <si>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</si>
  <si>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</si>
  <si>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</si>
  <si>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</si>
  <si>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</si>
  <si>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</si>
  <si>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</si>
  <si>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</si>
  <si>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</si>
  <si>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</si>
  <si>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</si>
  <si>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</si>
  <si>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</si>
  <si>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</si>
  <si>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</si>
  <si>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</si>
  <si>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</si>
  <si>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</si>
  <si>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</si>
  <si>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</si>
  <si>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</si>
  <si>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</si>
  <si>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</si>
  <si>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</si>
  <si>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</si>
  <si>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</si>
  <si>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</si>
  <si>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</si>
  <si>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</si>
  <si>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</si>
  <si>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</si>
  <si>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</si>
  <si>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</si>
  <si>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</si>
  <si>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</si>
  <si>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</si>
  <si>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</si>
  <si>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</si>
  <si>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</si>
  <si>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</si>
  <si>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</si>
  <si>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</si>
  <si>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</si>
  <si>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</si>
  <si>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</si>
  <si>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</si>
  <si>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</si>
  <si>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</si>
  <si>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</si>
  <si>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</si>
  <si>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</si>
  <si>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</si>
  <si>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</si>
  <si>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</si>
  <si>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</si>
  <si>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</si>
  <si>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</si>
  <si>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</si>
  <si>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</si>
  <si>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</si>
  <si>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</si>
  <si>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</si>
  <si>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</si>
  <si>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</si>
  <si>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</si>
  <si>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</si>
  <si>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</si>
  <si>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</si>
  <si>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</si>
  <si>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</si>
  <si>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</si>
  <si>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</si>
  <si>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</si>
  <si>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</si>
  <si>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</si>
  <si>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</si>
  <si>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</si>
  <si>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</si>
  <si>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</si>
  <si>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</si>
  <si>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</si>
  <si>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</si>
  <si>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</si>
  <si>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</si>
  <si>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</si>
  <si>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</si>
  <si>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</si>
  <si>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</si>
  <si>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</si>
  <si>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</si>
  <si>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</si>
  <si>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</si>
  <si>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</si>
  <si>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</si>
  <si>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</si>
  <si>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</si>
  <si>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</si>
  <si>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</si>
  <si>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</si>
  <si>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</si>
  <si>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</si>
  <si>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</si>
  <si>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</si>
  <si>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</si>
  <si>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</si>
  <si>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</si>
  <si>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</si>
  <si>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</si>
  <si>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</si>
  <si>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</si>
  <si>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</si>
  <si>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</si>
  <si>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</si>
  <si>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</si>
  <si>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</si>
  <si>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</si>
  <si>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</si>
  <si>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</si>
  <si>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</si>
  <si>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</si>
  <si>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</si>
  <si>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</si>
  <si>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</si>
  <si>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</si>
  <si>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</si>
  <si>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</si>
  <si>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</si>
  <si>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</si>
  <si>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NHBDILHZTYCNBV5UYZ31</t>
  </si>
  <si>
    <t>SHBC CE13L</t>
  </si>
  <si>
    <t>CE13L</t>
  </si>
  <si>
    <t>SE0006087508</t>
  </si>
  <si>
    <t>SHBC CE23L</t>
  </si>
  <si>
    <t>SHBC CE33L</t>
  </si>
  <si>
    <t>SHBC CE43L</t>
  </si>
  <si>
    <t>CE23L</t>
  </si>
  <si>
    <t>CE33L</t>
  </si>
  <si>
    <t>CE43L</t>
  </si>
  <si>
    <t>SE0006087516</t>
  </si>
  <si>
    <t>SE0006087524</t>
  </si>
  <si>
    <t>SE0006087532</t>
  </si>
  <si>
    <t>HANDELSB/FRN DEBT 20240111</t>
  </si>
  <si>
    <t>DEMVRI</t>
  </si>
  <si>
    <t>HANDELSB/4.3 DEBT 20240111</t>
  </si>
  <si>
    <t>iTraxx Europe Crossover Series 30 Index</t>
  </si>
  <si>
    <t>HANDELSB/8.25 DEBT 20240111</t>
  </si>
  <si>
    <t>SHBC_CE13L</t>
  </si>
  <si>
    <t>SHBC_CE23L</t>
  </si>
  <si>
    <t>SHBC_CE33L</t>
  </si>
  <si>
    <t>SHBC_CE43L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</si>
</sst>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N7" activePane="bottomRight" state="frozen"/>
      <selection pane="topRight" activeCell="E1" sqref="E1"/>
      <selection pane="bottomLeft" activeCell="A7" sqref="A7"/>
      <selection pane="bottomRight" activeCell="P17" sqref="P17"/>
    </sheetView>
  </sheetViews>
  <sheetFormatPr defaultColWidth="9.140625" defaultRowHeight="12.75"/>
  <cols>
    <col min="1" max="1" width="28.7109375" style="55" bestFit="1" customWidth="1"/>
    <col min="2" max="2" width="28.140625" style="55" customWidth="1"/>
    <col min="3" max="3" width="24.85546875" style="55" bestFit="1" customWidth="1"/>
    <col min="4" max="4" width="31.7109375" style="55" customWidth="1"/>
    <col min="5" max="5" width="31.85546875" style="55" bestFit="1" customWidth="1"/>
    <col min="6" max="6" width="14.5703125" style="56" customWidth="1"/>
    <col min="7" max="7" width="14" style="55" customWidth="1"/>
    <col min="8" max="8" width="15.85546875" style="55" customWidth="1"/>
    <col min="9" max="9" width="24.28515625" style="55" bestFit="1" customWidth="1"/>
    <col min="10" max="10" width="13.7109375" style="55" customWidth="1"/>
    <col min="11" max="11" width="23.5703125" style="63" bestFit="1" customWidth="1"/>
    <col min="12" max="14" width="16.85546875" style="63" customWidth="1"/>
    <col min="15" max="15" width="30.28515625" style="63" bestFit="1" customWidth="1"/>
    <col min="16" max="16" width="16.85546875" style="63" customWidth="1"/>
    <col min="17" max="17" width="35.42578125" style="63" bestFit="1" customWidth="1"/>
    <col min="18"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2507</v>
      </c>
      <c r="B2" s="64" t="s">
        <v>272</v>
      </c>
      <c r="C2" s="64" t="s">
        <v>438</v>
      </c>
      <c r="D2" s="64" t="s">
        <v>438</v>
      </c>
      <c r="E2" s="65">
        <v>100000</v>
      </c>
      <c r="F2" s="65" t="s">
        <v>34</v>
      </c>
      <c r="G2" s="64" t="s">
        <v>267</v>
      </c>
      <c r="H2" s="3">
        <v>43396</v>
      </c>
      <c r="I2" s="64" t="s">
        <v>2727</v>
      </c>
      <c r="J2" s="219" t="str">
        <f>IF(C2="-","",VLOOKUP(C2,BondIssuerTable,2,0))</f>
        <v>SHB</v>
      </c>
      <c r="K2" s="219" t="str">
        <f>IF(D2="-","",VLOOKUP(D2,BondIssuingAgentsTable,2,0))</f>
        <v>SHB</v>
      </c>
      <c r="L2" s="95" t="str">
        <f>IF(D2="-","",VLOOKUP(D2,BondIssuingAgentsTable,3,0))</f>
        <v>ST</v>
      </c>
      <c r="M2" s="190" t="s">
        <v>2456</v>
      </c>
      <c r="N2" s="190" t="s">
        <v>727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2728</v>
      </c>
      <c r="B7" s="64" t="s">
        <v>2728</v>
      </c>
      <c r="C7" s="64" t="s">
        <v>2729</v>
      </c>
      <c r="D7" s="64" t="s">
        <v>2730</v>
      </c>
      <c r="E7" s="64" t="s">
        <v>2740</v>
      </c>
      <c r="F7" s="64" t="s">
        <v>2741</v>
      </c>
      <c r="G7" s="69">
        <v>100</v>
      </c>
      <c r="H7" s="69">
        <v>1</v>
      </c>
      <c r="I7" s="65">
        <v>15000000</v>
      </c>
      <c r="J7" s="3">
        <v>43396</v>
      </c>
      <c r="K7" s="70">
        <v>45302</v>
      </c>
      <c r="L7" s="70">
        <v>45280</v>
      </c>
      <c r="M7" s="244">
        <v>1299</v>
      </c>
      <c r="N7" s="244"/>
      <c r="O7" s="245" t="str">
        <f t="shared" ref="O7:O38" si="0">IF(M7="-","",VLOOKUP(M7,EUSIPA_Table,2,0))</f>
        <v>Miscellaneous Yield Enhancement</v>
      </c>
      <c r="P7" s="72" t="s">
        <v>2745</v>
      </c>
      <c r="Q7" s="104" t="s">
        <v>2743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2731</v>
      </c>
      <c r="B8" s="64" t="s">
        <v>2731</v>
      </c>
      <c r="C8" s="64" t="s">
        <v>2734</v>
      </c>
      <c r="D8" s="64" t="s">
        <v>2737</v>
      </c>
      <c r="E8" s="64" t="s">
        <v>2742</v>
      </c>
      <c r="F8" s="64" t="s">
        <v>2741</v>
      </c>
      <c r="G8" s="69">
        <v>100</v>
      </c>
      <c r="H8" s="69">
        <v>1</v>
      </c>
      <c r="I8" s="65">
        <v>15000000</v>
      </c>
      <c r="J8" s="3">
        <v>43396</v>
      </c>
      <c r="K8" s="70">
        <v>45302</v>
      </c>
      <c r="L8" s="70">
        <v>45280</v>
      </c>
      <c r="M8" s="244">
        <v>1299</v>
      </c>
      <c r="N8" s="244"/>
      <c r="O8" s="245" t="str">
        <f t="shared" si="0"/>
        <v>Miscellaneous Yield Enhancement</v>
      </c>
      <c r="P8" s="72" t="s">
        <v>2746</v>
      </c>
      <c r="Q8" s="104" t="s">
        <v>2743</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t="s">
        <v>2732</v>
      </c>
      <c r="B9" s="64" t="s">
        <v>2732</v>
      </c>
      <c r="C9" s="64" t="s">
        <v>2735</v>
      </c>
      <c r="D9" s="64" t="s">
        <v>2738</v>
      </c>
      <c r="E9" s="64" t="s">
        <v>2740</v>
      </c>
      <c r="F9" s="64" t="s">
        <v>2741</v>
      </c>
      <c r="G9" s="69">
        <v>100</v>
      </c>
      <c r="H9" s="69">
        <v>1</v>
      </c>
      <c r="I9" s="65">
        <v>65000000</v>
      </c>
      <c r="J9" s="3">
        <v>43396</v>
      </c>
      <c r="K9" s="70">
        <v>45302</v>
      </c>
      <c r="L9" s="70">
        <v>45280</v>
      </c>
      <c r="M9" s="244">
        <v>1299</v>
      </c>
      <c r="N9" s="244"/>
      <c r="O9" s="245" t="str">
        <f t="shared" si="0"/>
        <v>Miscellaneous Yield Enhancement</v>
      </c>
      <c r="P9" s="72" t="s">
        <v>2747</v>
      </c>
      <c r="Q9" s="104" t="s">
        <v>2743</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t="s">
        <v>2733</v>
      </c>
      <c r="B10" s="64" t="s">
        <v>2733</v>
      </c>
      <c r="C10" s="64" t="s">
        <v>2736</v>
      </c>
      <c r="D10" s="64" t="s">
        <v>2739</v>
      </c>
      <c r="E10" s="64" t="s">
        <v>2744</v>
      </c>
      <c r="F10" s="64" t="s">
        <v>2741</v>
      </c>
      <c r="G10" s="69">
        <v>100</v>
      </c>
      <c r="H10" s="69">
        <v>1</v>
      </c>
      <c r="I10" s="65">
        <v>65000000</v>
      </c>
      <c r="J10" s="3">
        <v>43396</v>
      </c>
      <c r="K10" s="70">
        <v>45302</v>
      </c>
      <c r="L10" s="70">
        <v>45280</v>
      </c>
      <c r="M10" s="244">
        <v>1299</v>
      </c>
      <c r="N10" s="244"/>
      <c r="O10" s="245" t="str">
        <f t="shared" si="0"/>
        <v>Miscellaneous Yield Enhancement</v>
      </c>
      <c r="P10" s="72" t="s">
        <v>2748</v>
      </c>
      <c r="Q10" s="104" t="s">
        <v>2743</v>
      </c>
      <c r="R10" s="71">
        <v>100</v>
      </c>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8" t="s">
        <v>957</v>
      </c>
      <c r="T5" s="309"/>
      <c r="U5" s="309"/>
      <c r="V5" s="309"/>
      <c r="W5" s="309"/>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08" t="s">
        <v>957</v>
      </c>
      <c r="W5" s="309"/>
      <c r="X5" s="309"/>
      <c r="Y5" s="309"/>
      <c r="Z5" s="309"/>
      <c r="AA5" s="308" t="s">
        <v>1009</v>
      </c>
      <c r="AB5" s="309"/>
      <c r="AC5" s="309"/>
      <c r="AD5" s="309"/>
      <c r="AE5" s="309"/>
      <c r="AF5" s="308" t="s">
        <v>1010</v>
      </c>
      <c r="AG5" s="309"/>
      <c r="AH5" s="309"/>
      <c r="AI5" s="309"/>
      <c r="AJ5" s="309"/>
      <c r="AK5" s="308" t="s">
        <v>1011</v>
      </c>
      <c r="AL5" s="309"/>
      <c r="AM5" s="309"/>
      <c r="AN5" s="309"/>
      <c r="AO5" s="309"/>
      <c r="AP5" s="308" t="s">
        <v>1012</v>
      </c>
      <c r="AQ5" s="309"/>
      <c r="AR5" s="309"/>
      <c r="AS5" s="309"/>
      <c r="AT5" s="309"/>
      <c r="AU5" s="308" t="s">
        <v>1013</v>
      </c>
      <c r="AV5" s="309"/>
      <c r="AW5" s="309"/>
      <c r="AX5" s="309"/>
      <c r="AY5" s="309"/>
      <c r="AZ5" s="308" t="s">
        <v>1014</v>
      </c>
      <c r="BA5" s="309"/>
      <c r="BB5" s="309"/>
      <c r="BC5" s="309"/>
      <c r="BD5" s="309"/>
      <c r="BE5" s="308" t="s">
        <v>1015</v>
      </c>
      <c r="BF5" s="309"/>
      <c r="BG5" s="309"/>
      <c r="BH5" s="309"/>
      <c r="BI5" s="309"/>
      <c r="BJ5" s="308" t="s">
        <v>1016</v>
      </c>
      <c r="BK5" s="309"/>
      <c r="BL5" s="309"/>
      <c r="BM5" s="309"/>
      <c r="BN5" s="309"/>
      <c r="BO5" s="308" t="s">
        <v>1017</v>
      </c>
      <c r="BP5" s="309"/>
      <c r="BQ5" s="309"/>
      <c r="BR5" s="309"/>
      <c r="BS5" s="309"/>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2018-10-22T09:48:33Z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