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9.xml" ContentType="application/vnd.ms-office.activeX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485" windowWidth="15165" windowHeight="8685"/>
  </bookViews>
  <sheets>
    <sheet name="Innsláttarform" sheetId="1" r:id="rId1"/>
    <sheet name="Leiðbeiningar" sheetId="4" r:id="rId2"/>
    <sheet name="Fréttir" sheetId="2" r:id="rId3"/>
    <sheet name="Flettilistar" sheetId="3" r:id="rId4"/>
  </sheets>
  <definedNames>
    <definedName name="_xlnm._FilterDatabase" localSheetId="0" hidden="1">Innsláttarform!$D$6:$E$66</definedName>
    <definedName name="Afmörkun">Flettilistar!$C$4:$C$12</definedName>
    <definedName name="_xlnm.Print_Area" localSheetId="3">Flettilistar!$B$4:$L$13</definedName>
    <definedName name="_xlnm.Print_Area" localSheetId="2">Fréttir!$A$1:$D$45</definedName>
    <definedName name="Z_21BAF52F_3E38_4A59_ADFA_607370E90842_.wvu.FilterData" localSheetId="0" hidden="1">Innsláttarform!$D$6:$E$66</definedName>
    <definedName name="Z_21BAF52F_3E38_4A59_ADFA_607370E90842_.wvu.PrintArea" localSheetId="3" hidden="1">Flettilistar!$B$4:$L$13</definedName>
    <definedName name="Z_34C3E793_E613_476D_9B8B_F4C0C7F85851_.wvu.FilterData" localSheetId="0" hidden="1">Innsláttarform!$D$6:$E$66</definedName>
    <definedName name="Z_34C3E793_E613_476D_9B8B_F4C0C7F85851_.wvu.PrintArea" localSheetId="3" hidden="1">Flettilistar!$B$4:$L$13</definedName>
  </definedNames>
  <calcPr calcId="124519"/>
  <customWorkbookViews>
    <customWorkbookView name="Ragnar Þ. Jónasson - Personal View" guid="{34C3E793-E613-476D-9B8B-F4C0C7F85851}" mergeInterval="0" personalView="1" maximized="1" windowWidth="1396" windowHeight="910" activeSheetId="1"/>
    <customWorkbookView name="hermann - Personal View" guid="{21BAF52F-3E38-4A59-ADFA-607370E90842}" mergeInterval="0" personalView="1" maximized="1" windowWidth="1276" windowHeight="854" activeSheetId="1"/>
  </customWorkbookViews>
</workbook>
</file>

<file path=xl/calcChain.xml><?xml version="1.0" encoding="utf-8"?>
<calcChain xmlns="http://schemas.openxmlformats.org/spreadsheetml/2006/main">
  <c r="B25" i="2"/>
  <c r="B4" i="3"/>
  <c r="B5"/>
  <c r="B6"/>
  <c r="B7"/>
  <c r="B8"/>
  <c r="B9"/>
  <c r="B10"/>
  <c r="B11"/>
  <c r="B12"/>
  <c r="C28" i="2"/>
  <c r="C29"/>
  <c r="C7"/>
  <c r="C8"/>
  <c r="C30"/>
  <c r="C9"/>
  <c r="C10"/>
  <c r="G18" i="1"/>
  <c r="C15" i="2"/>
  <c r="C16"/>
  <c r="C38"/>
  <c r="C37"/>
  <c r="B40"/>
  <c r="C5"/>
  <c r="G26" i="1"/>
  <c r="G24"/>
  <c r="G20"/>
  <c r="G13"/>
  <c r="B5" i="2"/>
  <c r="C6"/>
  <c r="C11"/>
  <c r="C12"/>
  <c r="C14"/>
  <c r="B18"/>
  <c r="B19"/>
  <c r="B27"/>
  <c r="C27"/>
  <c r="C31"/>
  <c r="C32"/>
  <c r="C33"/>
  <c r="C34"/>
  <c r="C36"/>
  <c r="B41"/>
  <c r="B42"/>
  <c r="G7" i="1"/>
  <c r="G27"/>
  <c r="B15" i="3"/>
  <c r="C35" i="2" s="1"/>
  <c r="B3"/>
  <c r="G9" i="1"/>
  <c r="C13" i="2" l="1"/>
</calcChain>
</file>

<file path=xl/sharedStrings.xml><?xml version="1.0" encoding="utf-8"?>
<sst xmlns="http://schemas.openxmlformats.org/spreadsheetml/2006/main" count="154" uniqueCount="142">
  <si>
    <t>Nafn útgefanda</t>
  </si>
  <si>
    <t>Trade ticker</t>
  </si>
  <si>
    <t>Issuer</t>
  </si>
  <si>
    <t>Hlutfall af heildarhlutafé fyrir viðskipti %</t>
  </si>
  <si>
    <t>Hlutfall af heildarhlutafé eftir viðskipti %</t>
  </si>
  <si>
    <t>Auðkenni útgefanda</t>
  </si>
  <si>
    <t>Fjöldi hluta fyrir viðskipti</t>
  </si>
  <si>
    <t>Fjöldi hluta eftir viðskipti</t>
  </si>
  <si>
    <t>BAKK</t>
  </si>
  <si>
    <t>KAUP</t>
  </si>
  <si>
    <t>LAIS</t>
  </si>
  <si>
    <t>MARL</t>
  </si>
  <si>
    <t>OSSR</t>
  </si>
  <si>
    <t>TM</t>
  </si>
  <si>
    <t>SFS B</t>
  </si>
  <si>
    <t>ATOR</t>
  </si>
  <si>
    <t>Auðkenni</t>
  </si>
  <si>
    <t>Félag</t>
  </si>
  <si>
    <t>annar eða aðrir ráða yfir í eigin nafni fyrir hönd viðkomandi aðila</t>
  </si>
  <si>
    <t>eru í eigu lögaðila sem viðkomandi aðili hefur yfirráð yfir</t>
  </si>
  <si>
    <t>eru í eigu þriðja aðila sem viðkomandi aðili hefur gert skriflegan samning við um að taka upp varanlega, sameiginlega stefnu um stjórn þess félags sem í hlut á</t>
  </si>
  <si>
    <t>viðkomandi aðili hefur gert skriflegan samning um að þriðji maður skuli fara með at kvæðisrétt yfir gegn endurgjaldi</t>
  </si>
  <si>
    <t>viðkomandi aðili hefur sett að veði, nema veðhafinn ráði yfir atkvæðisréttinum og lýsi því yfir að hann hyggist notfæra sé réttinn, enda skal rétturinn þá talinn veðhafans</t>
  </si>
  <si>
    <t>viðkomandi aðili nýtur arðs af</t>
  </si>
  <si>
    <t>viðkomandi aðili á rétt á að öðlast eingöngu að eigin ákvörðun samkvæmt formlegum samningi, t.d. um kauprétt</t>
  </si>
  <si>
    <t>viðkomandi aðili varðveitir og getur neytt atkvæðisréttar yfir án sérstakra fyrirmæla eiganda</t>
  </si>
  <si>
    <t>Nafn (nöfn) tilkynningarskylds aðila</t>
  </si>
  <si>
    <t>Number of shares before the transaction</t>
  </si>
  <si>
    <t>Number of shares after the transaction</t>
  </si>
  <si>
    <t>Name (names) of party notifying</t>
  </si>
  <si>
    <t>Viðkomandi aðili á sjálfur eða aðili sem hann er í fjárfélagi við</t>
  </si>
  <si>
    <t xml:space="preserve">- eru í eigu þriðja aðila sem viðkomandi aðili hefur gert skriflegan samning við um að taka upp varanlega, </t>
  </si>
  <si>
    <t xml:space="preserve">- viðkomandi aðili hefur sett að veði, nema veðhafinn ráði yfir atkvæðisréttinum og lýsi því yfir að hann </t>
  </si>
  <si>
    <t>- viðkomandi aðili á rétt á að öðlast eingöngu að eigin ákvörðun samkvæmt formlegum samningi,</t>
  </si>
  <si>
    <t>Íslensk frétt</t>
  </si>
  <si>
    <t>Tilkynnt á grundvelli</t>
  </si>
  <si>
    <t>Ensk frétt</t>
  </si>
  <si>
    <t>Holdings of total nominal value before the transaction %</t>
  </si>
  <si>
    <t>Holdings of total nominal value after the transaction %</t>
  </si>
  <si>
    <t>Tilkynning um breytingu á eignarhaldi verulegs eignarhluta (Flöggun)</t>
  </si>
  <si>
    <t>Major holdings announcement</t>
  </si>
  <si>
    <t>- annar eða aðrir ráða yfir í eigin nafni fyrir hönd viðkomandi aðila (2. tl.)</t>
  </si>
  <si>
    <t>- eru í eigu lögaðila sem viðkomandi aðili hefur yfirráð yfir (3. tl.)</t>
  </si>
  <si>
    <t>sameiginlega stefnu um stjórn þess félags sem í hlut á (4. tl.)</t>
  </si>
  <si>
    <t>- viðkomandi aðili nýtur arðs af (7. tl.)</t>
  </si>
  <si>
    <t xml:space="preserve"> t.d. um kauprétt (8. tl.)</t>
  </si>
  <si>
    <t>- viðkomandi aðili varðveitir og getur neytt atkvæðisréttar yfir án sérstakra fyrirmæla eiganda (9. tl.)</t>
  </si>
  <si>
    <r>
      <t>Tengdir aðilar</t>
    </r>
    <r>
      <rPr>
        <sz val="8"/>
        <rFont val="Arial"/>
        <family val="2"/>
      </rPr>
      <t>, sbr. 4. töluliður og helstu eigendur ef tilkynnandi er félag sem ekki hefur verið skráð í Kauphöllinni.</t>
    </r>
  </si>
  <si>
    <t>Heimilisfang tilkynnanda</t>
  </si>
  <si>
    <t>Address of the party notifying</t>
  </si>
  <si>
    <t>joint policy concerning the direction of the company in question;</t>
  </si>
  <si>
    <t>agreement, e.g. on option to purchase; in such case notification as provided for in Article 14 shall be made on the date</t>
  </si>
  <si>
    <t>mgr.</t>
  </si>
  <si>
    <t>Announcement made due to shares...</t>
  </si>
  <si>
    <t xml:space="preserve">...which the party concerned has used as collateral, unless the holder of the collateral controls the voting rights and declares </t>
  </si>
  <si>
    <t xml:space="preserve">...which the party concerned preserves and may, at his/her discretion exercise the voting rights for, without special </t>
  </si>
  <si>
    <t>Notification is based on</t>
  </si>
  <si>
    <t>...which another party or parties control in their own name on behalf of the party concerned (point 2)</t>
  </si>
  <si>
    <t>...owned by a legal entity controlled by the party in question (point 3)</t>
  </si>
  <si>
    <t xml:space="preserve">...owned by a third party, with whom the party concerned has concluded a written agreement to follow a permanent (point 4) </t>
  </si>
  <si>
    <t>that he/she intends to exercise this right, in which case the right shall be deemed to belong to the holder of the collateral (p. 6)</t>
  </si>
  <si>
    <t>...related rights for in return for compensation (point 7);</t>
  </si>
  <si>
    <t>of the agreement (point 8)</t>
  </si>
  <si>
    <t>instructions from the owner (point 9)</t>
  </si>
  <si>
    <t>Heimilisfang</t>
  </si>
  <si>
    <t>Address of the party notifing</t>
  </si>
  <si>
    <t>Tilkynnt vegna hlutabréfa sem...</t>
  </si>
  <si>
    <t>- viðkomandi aðili hefur gert skriflegan samning um að þriðji maður skuli fara með atkvæðisrétt yfir</t>
  </si>
  <si>
    <t>hyggist notfæra sér réttinn, enda skal rétturinn þá talinn veðhafans (6. tl.)</t>
  </si>
  <si>
    <t>...which the party concerned is entitled to acquire exclusively upon his/her own discretion in accordance with a formal</t>
  </si>
  <si>
    <t>Aðrar upplýsingar</t>
  </si>
  <si>
    <t>Additional information</t>
  </si>
  <si>
    <t>Á íslensku</t>
  </si>
  <si>
    <t>In English</t>
  </si>
  <si>
    <t>Viðskipti að nafnverði</t>
  </si>
  <si>
    <t>Number of shares in transaction</t>
  </si>
  <si>
    <t>Fjöldi hluta í viðskiptum</t>
  </si>
  <si>
    <t>Dagsetning viðskipta</t>
  </si>
  <si>
    <t>Date of transaction</t>
  </si>
  <si>
    <t>hlutabréfunum gegn endurgjaldi (5. tl.)</t>
  </si>
  <si>
    <t xml:space="preserve">...for which the party concerned has concluded a written agreement providing a third person to exercise voting </t>
  </si>
  <si>
    <t>rights for the shares in return for compensation (point 5)</t>
  </si>
  <si>
    <t>STRB</t>
  </si>
  <si>
    <t>Landsbanki Íslands</t>
  </si>
  <si>
    <t>Marel</t>
  </si>
  <si>
    <t>Össur</t>
  </si>
  <si>
    <t xml:space="preserve">Tryggingamiðstöðin </t>
  </si>
  <si>
    <t>Sláturfélag Suðurlands</t>
  </si>
  <si>
    <t>ACT</t>
  </si>
  <si>
    <t>Actavis Group</t>
  </si>
  <si>
    <t>Leiðbeiningar varðandi á hvaða grundvelli flöggun er tilkynnt til Kauphallar Íslands.</t>
  </si>
  <si>
    <t>Í 28 gr. laga um verðbréfaviðskipti nr. 33/2003 er fjallað um afmörkun verulegs hlutar í hlutafélagi.</t>
  </si>
  <si>
    <t>Þegar ákvarðað er hvort um verulegan hlut sé að ræða skal litið til hlutabréfa sem:</t>
  </si>
  <si>
    <r>
      <t xml:space="preserve">1.  tl. </t>
    </r>
    <r>
      <rPr>
        <sz val="10"/>
        <rFont val="Times New Roman"/>
        <family val="1"/>
      </rPr>
      <t xml:space="preserve">viðkomandi aðili á sjálfur eða aðili sem hann er í fjárfélagi við, </t>
    </r>
  </si>
  <si>
    <r>
      <t>2.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tl</t>
    </r>
    <r>
      <rPr>
        <sz val="10"/>
        <rFont val="Times New Roman"/>
        <family val="1"/>
      </rPr>
      <t>. annar eða aðrir ráða yfir í eigin nafni fyrir hönd viðkomandi aðila,</t>
    </r>
  </si>
  <si>
    <r>
      <t>3. tl.</t>
    </r>
    <r>
      <rPr>
        <sz val="10"/>
        <rFont val="Times New Roman"/>
        <family val="1"/>
      </rPr>
      <t xml:space="preserve"> eru í eigu lögaðila sem viðkomandi aðili hefur yfirráð yfir,</t>
    </r>
  </si>
  <si>
    <r>
      <t xml:space="preserve">4. tl. </t>
    </r>
    <r>
      <rPr>
        <sz val="10"/>
        <rFont val="Times New Roman"/>
        <family val="1"/>
      </rPr>
      <t xml:space="preserve"> er í eigu þriðja aðila sem viðkomandi aðili hefur gert skriflegan samning við um að taka upp varanlega sameiginlega stefnu um stjórn þess félags sem í hlut á, </t>
    </r>
  </si>
  <si>
    <r>
      <t>5. tl.</t>
    </r>
    <r>
      <rPr>
        <sz val="10"/>
        <rFont val="Times New Roman"/>
        <family val="1"/>
      </rPr>
      <t xml:space="preserve">  viðkomandi aðili hefur gert skriflegan samning um að þriðji maður skuli fara með atkvæðisrétt yfir hlutabréfunum gegn endurgjaldi,</t>
    </r>
  </si>
  <si>
    <r>
      <t xml:space="preserve">6.  tl. </t>
    </r>
    <r>
      <rPr>
        <sz val="10"/>
        <rFont val="Times New Roman"/>
        <family val="1"/>
      </rPr>
      <t xml:space="preserve">viðkomandi aðili hefur sett að veði, nema veðhafinn ráði yfir atkvæðisréttinum og lýsi því yfir að hann hyggist notfæra sér réttinn, enda skal rétturinn þá talinn veðhafans, </t>
    </r>
  </si>
  <si>
    <r>
      <t xml:space="preserve">7.  tl. </t>
    </r>
    <r>
      <rPr>
        <sz val="10"/>
        <rFont val="Times New Roman"/>
        <family val="1"/>
      </rPr>
      <t xml:space="preserve">viðkomandi aðili nýtur arðs af, </t>
    </r>
  </si>
  <si>
    <r>
      <t xml:space="preserve">8. tl. </t>
    </r>
    <r>
      <rPr>
        <sz val="10"/>
        <rFont val="Times New Roman"/>
        <family val="1"/>
      </rPr>
      <t>viðkomandi aðili á rétt á að öðlast eingöngu að eigin ákvörðun samkvæmt formlegum samningi, t.d. um kauprétt,</t>
    </r>
  </si>
  <si>
    <r>
      <t>9. tl.</t>
    </r>
    <r>
      <rPr>
        <sz val="10"/>
        <rFont val="Times New Roman"/>
        <family val="1"/>
      </rPr>
      <t xml:space="preserve"> viðkomandi aðili varðveitir og getur neytt atkvæðisréttar yfir án sérstakra fyrirmæla eiganda.</t>
    </r>
  </si>
  <si>
    <t>Á flöggunareyðublaði Kauphallar eru atriði 1.-9. sett fram og skýrt tekið fram að merkja eigi við á hvaða grunni skylda til flöggunar skapast.  Rétt er að benda sérstaklega á að í sumum tilfellum getur verið um fleiri en eitt atriði að ræða.</t>
  </si>
  <si>
    <t>Lagalegur fyrirvari:</t>
  </si>
  <si>
    <t>Leiðbeiningar þessar eru einungis til skýringar en eru ekki tæmandi og  á engan hátt bindandi fyrir Kauphöll Íslands hf.</t>
  </si>
  <si>
    <t>Atorka Group</t>
  </si>
  <si>
    <t>Bakkavör Group</t>
  </si>
  <si>
    <t>Flaga Group</t>
  </si>
  <si>
    <t>FL</t>
  </si>
  <si>
    <t>FL GROUP</t>
  </si>
  <si>
    <t>FLAGA</t>
  </si>
  <si>
    <t>Icelandic Group</t>
  </si>
  <si>
    <t>MOSAIC</t>
  </si>
  <si>
    <t>Mosaic Fashions</t>
  </si>
  <si>
    <t>FO-ATLA</t>
  </si>
  <si>
    <t>Atlantic Petroleum</t>
  </si>
  <si>
    <t>Straumur-Burðarás Fjárfestingabanki</t>
  </si>
  <si>
    <t>IG</t>
  </si>
  <si>
    <t>- viðkomandi aðili á sjálfur eða aðili sem hann er í fjárfélagi við (1. tl. 1. mgr. 33. gr. laga nr. 33/2003)</t>
  </si>
  <si>
    <r>
      <t xml:space="preserve">...which the party concerned itself owns, or another party with whom it has an estate in common </t>
    </r>
    <r>
      <rPr>
        <i/>
        <sz val="7"/>
        <rFont val="Arial"/>
        <family val="2"/>
      </rPr>
      <t>(Art. 33 (1) , point 1 of Act. no. 33/2003)</t>
    </r>
  </si>
  <si>
    <t>Connected parties according to Art. 33 (4) and, if the notifying party is an unlisted company, the major owners of that company.</t>
  </si>
  <si>
    <t>Kaupþing banki</t>
  </si>
  <si>
    <t>A</t>
  </si>
  <si>
    <t>Alfesca</t>
  </si>
  <si>
    <t>GLB</t>
  </si>
  <si>
    <t>Glitnir banki</t>
  </si>
  <si>
    <t>Exista</t>
  </si>
  <si>
    <t>EXISTA</t>
  </si>
  <si>
    <t>Nýherji</t>
  </si>
  <si>
    <t>NYHR</t>
  </si>
  <si>
    <t>HFEIM</t>
  </si>
  <si>
    <t>Eimskipafélag Íslands</t>
  </si>
  <si>
    <t>TEYMI</t>
  </si>
  <si>
    <t>Teymi</t>
  </si>
  <si>
    <t>ICEAIR</t>
  </si>
  <si>
    <t>Icelandair Group Holding</t>
  </si>
  <si>
    <t>X</t>
  </si>
  <si>
    <t>Icelandair Group hf.</t>
  </si>
  <si>
    <t>Stærstu eigendur Nausts ehf. eru Fjárfestingafélagið Máttur ehf. og BNT hf.</t>
  </si>
  <si>
    <t xml:space="preserve">Largest owners of Naust ehf. are Fjárfestingafélagið Máttur ehf.  and BNT hf. </t>
  </si>
  <si>
    <t>Naust ehf</t>
  </si>
  <si>
    <t>Dalvegur 10, 201 Kópavogi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</si>
</sst>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u/>
      <sz val="16"/>
      <name val="Helvetica"/>
      <family val="2"/>
    </font>
    <font>
      <sz val="10"/>
      <color indexed="10"/>
      <name val="Arial"/>
    </font>
    <font>
      <b/>
      <sz val="10"/>
      <color indexed="13"/>
      <name val="Arial"/>
      <family val="2"/>
    </font>
    <font>
      <i/>
      <sz val="8"/>
      <color indexed="10"/>
      <name val="Arial"/>
      <family val="2"/>
    </font>
    <font>
      <sz val="10"/>
      <color indexed="22"/>
      <name val="Arial"/>
    </font>
    <font>
      <i/>
      <sz val="7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6"/>
      <name val="TimesNewRoman,Bold"/>
    </font>
    <font>
      <sz val="10"/>
      <name val="TimesNewRoman,Bold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NewRoman,Bold"/>
    </font>
    <font>
      <sz val="8"/>
      <name val="Arial"/>
    </font>
    <font>
      <sz val="14"/>
      <name val="Symbol"/>
      <family val="1"/>
      <charset val="2"/>
    </font>
    <font>
      <i/>
      <sz val="10"/>
      <name val="Times New Roman"/>
      <family val="1"/>
    </font>
    <font>
      <b/>
      <sz val="9"/>
      <color indexed="9"/>
      <name val="Arial"/>
    </font>
    <font>
      <sz val="11"/>
      <color indexed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2" fillId="0" borderId="0" xfId="0" applyFont="1" applyFill="1"/>
    <xf numFmtId="0" fontId="0" fillId="2" borderId="0" xfId="0" applyFill="1"/>
    <xf numFmtId="0" fontId="0" fillId="0" borderId="0" xfId="0" applyBorder="1"/>
    <xf numFmtId="0" fontId="6" fillId="3" borderId="0" xfId="0" applyFont="1" applyFill="1" applyBorder="1" applyAlignment="1">
      <alignment wrapText="1"/>
    </xf>
    <xf numFmtId="0" fontId="1" fillId="4" borderId="0" xfId="0" applyFont="1" applyFill="1"/>
    <xf numFmtId="0" fontId="0" fillId="4" borderId="0" xfId="0" applyFill="1"/>
    <xf numFmtId="0" fontId="4" fillId="4" borderId="0" xfId="0" applyFont="1" applyFill="1"/>
    <xf numFmtId="0" fontId="0" fillId="4" borderId="0" xfId="0" applyFill="1" applyAlignment="1">
      <alignment horizontal="left"/>
    </xf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4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quotePrefix="1" applyFill="1" applyBorder="1" applyAlignment="1">
      <alignment horizontal="left"/>
    </xf>
    <xf numFmtId="0" fontId="3" fillId="4" borderId="0" xfId="0" applyFont="1" applyFill="1"/>
    <xf numFmtId="3" fontId="0" fillId="0" borderId="1" xfId="0" applyNumberForma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4" borderId="0" xfId="0" applyFont="1" applyFill="1" applyAlignment="1">
      <alignment horizontal="left"/>
    </xf>
    <xf numFmtId="0" fontId="0" fillId="0" borderId="2" xfId="0" applyBorder="1"/>
    <xf numFmtId="0" fontId="7" fillId="0" borderId="5" xfId="0" applyFont="1" applyBorder="1"/>
    <xf numFmtId="0" fontId="8" fillId="0" borderId="0" xfId="0" applyFont="1"/>
    <xf numFmtId="0" fontId="9" fillId="4" borderId="0" xfId="0" applyFont="1" applyFill="1" applyAlignment="1">
      <alignment horizontal="left"/>
    </xf>
    <xf numFmtId="0" fontId="10" fillId="0" borderId="0" xfId="0" applyFont="1"/>
    <xf numFmtId="0" fontId="4" fillId="4" borderId="0" xfId="0" quotePrefix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left"/>
    </xf>
    <xf numFmtId="0" fontId="4" fillId="4" borderId="0" xfId="0" quotePrefix="1" applyNumberFormat="1" applyFont="1" applyFill="1" applyBorder="1" applyAlignment="1">
      <alignment horizontal="left"/>
    </xf>
    <xf numFmtId="0" fontId="5" fillId="0" borderId="0" xfId="0" applyFont="1"/>
    <xf numFmtId="0" fontId="11" fillId="4" borderId="0" xfId="0" applyFont="1" applyFill="1"/>
    <xf numFmtId="0" fontId="0" fillId="0" borderId="0" xfId="0" applyFill="1" applyBorder="1"/>
    <xf numFmtId="0" fontId="0" fillId="0" borderId="8" xfId="0" applyFill="1" applyBorder="1"/>
    <xf numFmtId="0" fontId="0" fillId="0" borderId="3" xfId="0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0" xfId="0" applyFont="1" applyFill="1"/>
    <xf numFmtId="3" fontId="0" fillId="3" borderId="1" xfId="0" applyNumberFormat="1" applyFill="1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Fill="1" applyBorder="1"/>
    <xf numFmtId="0" fontId="13" fillId="4" borderId="0" xfId="0" applyFont="1" applyFill="1" applyBorder="1"/>
    <xf numFmtId="14" fontId="13" fillId="0" borderId="0" xfId="0" applyNumberFormat="1" applyFont="1" applyFill="1" applyBorder="1" applyAlignment="1">
      <alignment horizontal="left"/>
    </xf>
    <xf numFmtId="3" fontId="13" fillId="4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left"/>
    </xf>
    <xf numFmtId="10" fontId="13" fillId="4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5" fillId="0" borderId="0" xfId="0" applyFont="1" applyAlignment="1"/>
    <xf numFmtId="0" fontId="19" fillId="0" borderId="0" xfId="0" applyFont="1" applyAlignment="1"/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1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5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13" fillId="0" borderId="10" xfId="0" applyFont="1" applyFill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4" xfId="0" applyBorder="1" applyAlignment="1"/>
    <xf numFmtId="0" fontId="13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556;582"/>
  <ax:ocxPr ax:name="Value" ax:value="0"/>
  <ax:ocxPr ax:name="Caption" ax:value="CheckBox2"/>
  <ax:ocxPr ax:name="GroupName" ax:value="Innsláttarform"/>
  <ax:ocxPr ax:name="FontName" ax:value="Arial"/>
  <ax:ocxPr ax:name="FontHeight" ax:value="195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2009775</xdr:colOff>
      <xdr:row>2</xdr:row>
      <xdr:rowOff>0</xdr:rowOff>
    </xdr:from>
    <xdr:to>
      <xdr:col>5</xdr:col>
      <xdr:colOff>542925</xdr:colOff>
      <xdr:row>4</xdr:row>
      <xdr:rowOff>9525</xdr:rowOff>
    </xdr:to>
    <xdr:pic>
      <xdr:nvPicPr>
        <xdr:cNvPr id="1178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05625" y="323850"/>
          <a:ext cx="6572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19050</xdr:rowOff>
    </xdr:from>
    <xdr:to>
      <xdr:col>0</xdr:col>
      <xdr:colOff>4905375</xdr:colOff>
      <xdr:row>14</xdr:row>
      <xdr:rowOff>133350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8100" y="1247775"/>
          <a:ext cx="4867275" cy="12477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Um er að ræða algengasta grundvöll flöggunar.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Með fjárfélagi getur verið átt við hvers konar sameiginlega fjárhagslega hagsmuni aðila. Fjárfélag getur átt við fjármál hjóna, maka í staðfestri samvist eða sambúðarmaka eða átt við um aðila og ófjárráða börn, kjörbörn eða stjúpbörn á lögheimil flöggunarskylds aðila. Önnur tilvik geta fallið undir ákvæðið þar sem menn eiga hluti sameiginlega t.d þegar um er að ræða sérstaka sameign og sameignarfélög.    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18</xdr:row>
      <xdr:rowOff>19050</xdr:rowOff>
    </xdr:from>
    <xdr:to>
      <xdr:col>0</xdr:col>
      <xdr:colOff>4905375</xdr:colOff>
      <xdr:row>20</xdr:row>
      <xdr:rowOff>38100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7150" y="3028950"/>
          <a:ext cx="4848225" cy="3429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Á meðal annars við</a:t>
          </a:r>
          <a:r>
            <a:rPr lang="en-US" sz="1000" b="0" i="1" strike="noStrike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um ýmis konar tegundir eignaumsýslu.   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23</xdr:row>
      <xdr:rowOff>152400</xdr:rowOff>
    </xdr:from>
    <xdr:to>
      <xdr:col>0</xdr:col>
      <xdr:colOff>4876800</xdr:colOff>
      <xdr:row>26</xdr:row>
      <xdr:rowOff>152400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8100" y="3971925"/>
          <a:ext cx="4838700" cy="4857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Algengast að átt sé við móður- og dótturfélög.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31</xdr:row>
      <xdr:rowOff>9525</xdr:rowOff>
    </xdr:from>
    <xdr:to>
      <xdr:col>0</xdr:col>
      <xdr:colOff>4905375</xdr:colOff>
      <xdr:row>34</xdr:row>
      <xdr:rowOff>38100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7150" y="5286375"/>
          <a:ext cx="4848225" cy="5143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Oft um að ræða svokallaða atkvæðabindandi samninga. Í slíkum tilvikum þarf að koma fram hverjir standi að samkomulagi.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</xdr:colOff>
      <xdr:row>39</xdr:row>
      <xdr:rowOff>9525</xdr:rowOff>
    </xdr:from>
    <xdr:to>
      <xdr:col>0</xdr:col>
      <xdr:colOff>4972050</xdr:colOff>
      <xdr:row>43</xdr:row>
      <xdr:rowOff>47625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66675" y="6743700"/>
          <a:ext cx="4905375" cy="685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Oft um að ræða samninga sem fara með atkvæðisrétt í félagi.  Ef sá samningur leiðir til þess að eignarhlutur aðila fer yfir flöggunarmörk einn og sér eða samanlagt með eign þess sem hefur fengið atkvæðisrétt með samningi þá ber að flagga.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</xdr:colOff>
      <xdr:row>50</xdr:row>
      <xdr:rowOff>19050</xdr:rowOff>
    </xdr:from>
    <xdr:to>
      <xdr:col>0</xdr:col>
      <xdr:colOff>5010150</xdr:colOff>
      <xdr:row>54</xdr:row>
      <xdr:rowOff>66675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66675" y="8696325"/>
          <a:ext cx="4943475" cy="6953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Á meðal annars við um það þegar viðkomandi er hvorki skráður eigandi að hlutnum og hefur heldur ekki ráðstöfunarrétt yfir honum en nýtur þó arðs af hlutnum (e. beneficial owner).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</xdr:colOff>
      <xdr:row>60</xdr:row>
      <xdr:rowOff>19050</xdr:rowOff>
    </xdr:from>
    <xdr:to>
      <xdr:col>0</xdr:col>
      <xdr:colOff>5019675</xdr:colOff>
      <xdr:row>64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66675" y="10477500"/>
          <a:ext cx="4953000" cy="6286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Á meðal annars. við um kauprétti og framvirka samninga. Tilkynna á um viðskiptin í fréttakerfi Kauphallarinnar á samningsdegi, sbr. 2. mgr. 27. gr. laga nr. 33/2003, hvort sem rétturinn verður nýttur eða ekki. 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68</xdr:row>
      <xdr:rowOff>0</xdr:rowOff>
    </xdr:from>
    <xdr:to>
      <xdr:col>0</xdr:col>
      <xdr:colOff>5000625</xdr:colOff>
      <xdr:row>70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57150" y="11753850"/>
          <a:ext cx="4943475" cy="3905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Symbol"/>
            </a:rPr>
            <a:t>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Getur átt við um fjárhaldsmenn ólögráða barna.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3" Type="http://schemas.openxmlformats.org/officeDocument/2006/relationships/printerSettings" Target="../printerSettings/printerSettings3.bin"/><Relationship Id="rId7" Type="http://schemas.openxmlformats.org/officeDocument/2006/relationships/control" Target="../activeX/activeX2.xml"/><Relationship Id="rId12" Type="http://schemas.openxmlformats.org/officeDocument/2006/relationships/control" Target="../activeX/activeX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control" Target="../activeX/activeX6.xml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5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AC78"/>
  <sheetViews>
    <sheetView showGridLines="0" tabSelected="1" workbookViewId="0">
      <selection activeCell="F36" sqref="F36"/>
    </sheetView>
  </sheetViews>
  <sheetFormatPr defaultRowHeight="12.75"/>
  <cols>
    <col min="2" max="3" width="7.140625" customWidth="1"/>
    <col min="4" max="4" width="50" customWidth="1"/>
    <col min="5" max="5" width="31.85546875" customWidth="1"/>
    <col min="6" max="6" width="9.85546875" customWidth="1"/>
    <col min="7" max="7" width="9.140625" style="36" customWidth="1"/>
  </cols>
  <sheetData>
    <row r="3" spans="2:7" ht="14.25">
      <c r="B3" s="75"/>
      <c r="C3" s="77" t="s">
        <v>39</v>
      </c>
      <c r="D3" s="77"/>
      <c r="E3" s="76"/>
      <c r="F3" s="75"/>
    </row>
    <row r="4" spans="2:7" ht="14.25">
      <c r="B4" s="75"/>
      <c r="C4" s="77" t="s">
        <v>40</v>
      </c>
      <c r="D4" s="77"/>
      <c r="E4" s="76"/>
      <c r="F4" s="75"/>
    </row>
    <row r="5" spans="2:7">
      <c r="C5" s="16"/>
      <c r="D5" s="2"/>
      <c r="E5" s="2"/>
      <c r="F5" s="2"/>
    </row>
    <row r="6" spans="2:7">
      <c r="C6" s="12" t="s">
        <v>5</v>
      </c>
      <c r="D6" s="13"/>
      <c r="E6" s="13"/>
      <c r="F6" s="13"/>
    </row>
    <row r="7" spans="2:7">
      <c r="C7" s="14" t="s">
        <v>1</v>
      </c>
      <c r="D7" s="13"/>
      <c r="E7" s="4" t="s">
        <v>134</v>
      </c>
      <c r="F7" s="13"/>
      <c r="G7" s="36" t="str">
        <f>IF(E7="","◄ upplýsingar vantar/required information","")</f>
        <v/>
      </c>
    </row>
    <row r="8" spans="2:7">
      <c r="C8" s="3" t="s">
        <v>0</v>
      </c>
      <c r="E8" s="6"/>
      <c r="F8" s="2"/>
    </row>
    <row r="9" spans="2:7">
      <c r="C9" s="5" t="s">
        <v>2</v>
      </c>
      <c r="E9" s="4" t="s">
        <v>137</v>
      </c>
      <c r="F9" s="2"/>
      <c r="G9" s="36" t="str">
        <f>IF(E9="","◄ upplýsingar vantar/required information","")</f>
        <v/>
      </c>
    </row>
    <row r="10" spans="2:7">
      <c r="C10" s="12" t="s">
        <v>77</v>
      </c>
      <c r="D10" s="13"/>
      <c r="E10" s="15"/>
      <c r="F10" s="13"/>
    </row>
    <row r="11" spans="2:7">
      <c r="C11" s="14" t="s">
        <v>78</v>
      </c>
      <c r="D11" s="13"/>
      <c r="E11" s="7">
        <v>39951</v>
      </c>
      <c r="F11" s="13"/>
    </row>
    <row r="12" spans="2:7">
      <c r="C12" s="3" t="s">
        <v>26</v>
      </c>
      <c r="E12" s="6"/>
      <c r="F12" s="2"/>
    </row>
    <row r="13" spans="2:7">
      <c r="C13" s="5" t="s">
        <v>29</v>
      </c>
      <c r="E13" s="4" t="s">
        <v>140</v>
      </c>
      <c r="F13" s="2"/>
      <c r="G13" s="36" t="str">
        <f>IF(E13="","◄ upplýsingar vantar/required information","")</f>
        <v/>
      </c>
    </row>
    <row r="14" spans="2:7">
      <c r="C14" s="3"/>
      <c r="E14" s="17"/>
      <c r="F14" s="2"/>
    </row>
    <row r="15" spans="2:7">
      <c r="C15" s="12" t="s">
        <v>48</v>
      </c>
      <c r="D15" s="13"/>
      <c r="E15" s="4" t="s">
        <v>141</v>
      </c>
      <c r="F15" s="13"/>
    </row>
    <row r="16" spans="2:7">
      <c r="C16" s="14" t="s">
        <v>49</v>
      </c>
      <c r="D16" s="13"/>
      <c r="E16" s="73"/>
      <c r="F16" s="13"/>
    </row>
    <row r="17" spans="1:29">
      <c r="C17" s="50" t="s">
        <v>6</v>
      </c>
      <c r="D17" s="51"/>
      <c r="E17" s="52"/>
      <c r="F17" s="51"/>
    </row>
    <row r="18" spans="1:29">
      <c r="C18" s="53" t="s">
        <v>27</v>
      </c>
      <c r="D18" s="51"/>
      <c r="E18" s="54">
        <v>148148148</v>
      </c>
      <c r="F18" s="51"/>
      <c r="G18" s="36" t="str">
        <f>IF(E18="","◄ upplýsingar vantar/required information","")</f>
        <v/>
      </c>
    </row>
    <row r="19" spans="1:29">
      <c r="C19" s="12" t="s">
        <v>7</v>
      </c>
      <c r="D19" s="13"/>
      <c r="E19" s="15"/>
      <c r="F19" s="13"/>
    </row>
    <row r="20" spans="1:29">
      <c r="C20" s="14" t="s">
        <v>28</v>
      </c>
      <c r="D20" s="13"/>
      <c r="E20" s="23">
        <v>0</v>
      </c>
      <c r="F20" s="13"/>
      <c r="G20" s="36" t="str">
        <f>IF(E20="","◄ upplýsingar vantar/required information","")</f>
        <v/>
      </c>
    </row>
    <row r="21" spans="1:29">
      <c r="C21" s="3" t="s">
        <v>74</v>
      </c>
      <c r="E21" s="48"/>
      <c r="F21" s="2"/>
    </row>
    <row r="22" spans="1:29">
      <c r="C22" s="5" t="s">
        <v>75</v>
      </c>
      <c r="E22" s="23">
        <v>148148148</v>
      </c>
      <c r="F22" s="49"/>
    </row>
    <row r="23" spans="1:29">
      <c r="C23" s="12" t="s">
        <v>3</v>
      </c>
      <c r="D23" s="13"/>
      <c r="E23" s="15"/>
      <c r="F23" s="13"/>
    </row>
    <row r="24" spans="1:29">
      <c r="C24" s="14" t="s">
        <v>37</v>
      </c>
      <c r="D24" s="13"/>
      <c r="E24" s="55">
        <v>0.14810000000000001</v>
      </c>
      <c r="F24" s="13"/>
      <c r="G24" s="36" t="str">
        <f>IF(E24="","◄ upplýsingar vantar/required information","")</f>
        <v/>
      </c>
    </row>
    <row r="25" spans="1:29">
      <c r="C25" s="3" t="s">
        <v>4</v>
      </c>
      <c r="E25" s="24"/>
      <c r="F25" s="2"/>
    </row>
    <row r="26" spans="1:29">
      <c r="C26" s="5" t="s">
        <v>38</v>
      </c>
      <c r="E26" s="55">
        <v>0</v>
      </c>
      <c r="F26" s="2"/>
      <c r="G26" s="36" t="str">
        <f>IF(E26="","◄ upplýsingar vantar/required information","")</f>
        <v/>
      </c>
    </row>
    <row r="27" spans="1:29">
      <c r="C27" s="12" t="s">
        <v>66</v>
      </c>
      <c r="D27" s="13"/>
      <c r="E27" s="37"/>
      <c r="F27" s="13"/>
      <c r="G27" s="36" t="str">
        <f>IF(E27="","◄ Merkja ber í alla viðeigandi reiti/tag all relevant fields","")</f>
        <v>◄ Merkja ber í alla viðeigandi reiti/tag all relevant fields</v>
      </c>
    </row>
    <row r="28" spans="1:29" ht="14.25" customHeight="1">
      <c r="C28" s="14" t="s">
        <v>53</v>
      </c>
      <c r="D28" s="13"/>
      <c r="E28" s="20"/>
      <c r="F28" s="13"/>
    </row>
    <row r="29" spans="1:29" ht="15.75" customHeight="1">
      <c r="A29" s="43" t="b">
        <v>0</v>
      </c>
      <c r="C29" s="12" t="s">
        <v>136</v>
      </c>
      <c r="D29" s="21" t="s">
        <v>118</v>
      </c>
      <c r="E29" s="20"/>
      <c r="F29" s="13"/>
    </row>
    <row r="30" spans="1:29" ht="15.75" customHeight="1">
      <c r="A30" s="43"/>
      <c r="C30" s="13"/>
      <c r="D30" s="14" t="s">
        <v>119</v>
      </c>
      <c r="E30" s="20"/>
      <c r="F30" s="13"/>
      <c r="I30" s="16"/>
      <c r="J30" s="16"/>
      <c r="K30" s="16"/>
      <c r="L30" s="38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15.75" customHeight="1">
      <c r="A31" s="43" t="b">
        <v>0</v>
      </c>
      <c r="C31" s="13"/>
      <c r="D31" s="21" t="s">
        <v>41</v>
      </c>
      <c r="E31" s="20"/>
      <c r="F31" s="13"/>
      <c r="I31" s="16"/>
      <c r="J31" s="16"/>
      <c r="K31" s="16"/>
      <c r="L31" s="38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5.75" customHeight="1">
      <c r="A32" s="43"/>
      <c r="C32" s="13"/>
      <c r="D32" s="40" t="s">
        <v>57</v>
      </c>
      <c r="E32" s="20"/>
      <c r="F32" s="13"/>
      <c r="I32" s="16"/>
      <c r="J32" s="16"/>
      <c r="K32" s="16"/>
      <c r="L32" s="38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ht="15.75" customHeight="1">
      <c r="A33" s="43" t="b">
        <v>0</v>
      </c>
      <c r="C33" s="13"/>
      <c r="D33" s="21" t="s">
        <v>42</v>
      </c>
      <c r="E33" s="20"/>
      <c r="F33" s="13"/>
      <c r="I33" s="16"/>
      <c r="J33" s="16"/>
      <c r="K33" s="16"/>
      <c r="L33" s="38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15.75" customHeight="1">
      <c r="A34" s="43"/>
      <c r="C34" s="13"/>
      <c r="D34" s="40" t="s">
        <v>58</v>
      </c>
      <c r="E34" s="20"/>
      <c r="F34" s="13"/>
      <c r="I34" s="16"/>
      <c r="J34" s="16"/>
      <c r="K34" s="16"/>
      <c r="L34" s="3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ht="15.75" customHeight="1">
      <c r="A35" s="43" t="b">
        <v>0</v>
      </c>
      <c r="C35" s="13"/>
      <c r="D35" s="21" t="s">
        <v>31</v>
      </c>
      <c r="E35" s="20"/>
      <c r="F35" s="13"/>
      <c r="I35" s="16"/>
      <c r="J35" s="16"/>
      <c r="K35" s="16"/>
      <c r="L35" s="3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15.75" customHeight="1">
      <c r="A36" s="43"/>
      <c r="C36" s="13"/>
      <c r="D36" s="13" t="s">
        <v>43</v>
      </c>
      <c r="E36" s="20"/>
      <c r="F36" s="13"/>
      <c r="I36" s="16"/>
      <c r="J36" s="16"/>
      <c r="K36" s="16"/>
      <c r="L36" s="38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15.75" customHeight="1">
      <c r="A37" s="43"/>
      <c r="C37" s="13"/>
      <c r="D37" s="14" t="s">
        <v>59</v>
      </c>
      <c r="E37" s="20"/>
      <c r="F37" s="13"/>
      <c r="I37" s="16"/>
      <c r="J37" s="16"/>
      <c r="K37" s="16"/>
      <c r="L37" s="38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15.75" customHeight="1">
      <c r="A38" s="43"/>
      <c r="C38" s="13"/>
      <c r="D38" s="14" t="s">
        <v>50</v>
      </c>
      <c r="E38" s="20"/>
      <c r="F38" s="13"/>
      <c r="I38" s="16"/>
      <c r="J38" s="16"/>
      <c r="K38" s="16"/>
      <c r="L38" s="38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15.75" customHeight="1">
      <c r="A39" s="43" t="b">
        <v>0</v>
      </c>
      <c r="C39" s="13"/>
      <c r="D39" s="21" t="s">
        <v>67</v>
      </c>
      <c r="E39" s="20"/>
      <c r="F39" s="13"/>
      <c r="I39" s="16"/>
      <c r="J39" s="16"/>
      <c r="K39" s="16"/>
      <c r="L39" s="38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15.75" customHeight="1">
      <c r="A40" s="43"/>
      <c r="C40" s="13"/>
      <c r="D40" s="20" t="s">
        <v>79</v>
      </c>
      <c r="E40" s="20"/>
      <c r="F40" s="13"/>
      <c r="I40" s="16"/>
      <c r="J40" s="16"/>
      <c r="K40" s="16"/>
      <c r="L40" s="38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15.75" customHeight="1">
      <c r="A41" s="43"/>
      <c r="C41" s="13"/>
      <c r="D41" s="41" t="s">
        <v>80</v>
      </c>
      <c r="E41" s="20"/>
      <c r="F41" s="13"/>
      <c r="I41" s="16"/>
      <c r="J41" s="16"/>
      <c r="K41" s="16"/>
      <c r="L41" s="38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15.75" customHeight="1">
      <c r="A42" s="43"/>
      <c r="C42" s="13"/>
      <c r="D42" s="41" t="s">
        <v>81</v>
      </c>
      <c r="E42" s="20"/>
      <c r="F42" s="13"/>
      <c r="I42" s="16"/>
      <c r="J42" s="16"/>
      <c r="K42" s="16"/>
      <c r="L42" s="38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15.75" customHeight="1">
      <c r="A43" s="43" t="b">
        <v>0</v>
      </c>
      <c r="C43" s="13"/>
      <c r="D43" s="21" t="s">
        <v>32</v>
      </c>
      <c r="E43" s="20"/>
      <c r="F43" s="13"/>
      <c r="I43" s="16"/>
      <c r="J43" s="16"/>
      <c r="K43" s="16"/>
      <c r="L43" s="38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15.75" customHeight="1">
      <c r="A44" s="43"/>
      <c r="C44" s="13"/>
      <c r="D44" s="20" t="s">
        <v>68</v>
      </c>
      <c r="E44" s="20"/>
      <c r="F44" s="13"/>
      <c r="I44" s="16"/>
      <c r="J44" s="16"/>
      <c r="K44" s="16"/>
      <c r="L44" s="38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15.75" customHeight="1">
      <c r="A45" s="43"/>
      <c r="C45" s="13"/>
      <c r="D45" s="41" t="s">
        <v>54</v>
      </c>
      <c r="E45" s="20"/>
      <c r="F45" s="13"/>
      <c r="I45" s="16"/>
      <c r="J45" s="16"/>
      <c r="K45" s="16"/>
      <c r="L45" s="38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15.75" customHeight="1">
      <c r="A46" s="43"/>
      <c r="C46" s="13"/>
      <c r="D46" s="41" t="s">
        <v>60</v>
      </c>
      <c r="E46" s="20"/>
      <c r="F46" s="13"/>
      <c r="I46" s="16"/>
      <c r="J46" s="16"/>
      <c r="K46" s="16"/>
      <c r="L46" s="38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15.75" customHeight="1">
      <c r="A47" s="43" t="b">
        <v>0</v>
      </c>
      <c r="C47" s="13"/>
      <c r="D47" s="21" t="s">
        <v>44</v>
      </c>
      <c r="E47" s="20"/>
      <c r="F47" s="13"/>
      <c r="I47" s="16"/>
      <c r="J47" s="16"/>
      <c r="K47" s="16"/>
      <c r="L47" s="38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15.75" customHeight="1">
      <c r="A48" s="43"/>
      <c r="C48" s="13"/>
      <c r="D48" s="40" t="s">
        <v>61</v>
      </c>
      <c r="E48" s="20"/>
      <c r="F48" s="13"/>
      <c r="I48" s="16"/>
      <c r="J48" s="16"/>
      <c r="K48" s="16"/>
      <c r="L48" s="38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15.75" customHeight="1">
      <c r="A49" s="43" t="b">
        <v>0</v>
      </c>
      <c r="C49" s="13"/>
      <c r="D49" s="21" t="s">
        <v>33</v>
      </c>
      <c r="E49" s="20"/>
      <c r="F49" s="13"/>
      <c r="I49" s="16"/>
      <c r="J49" s="16"/>
      <c r="K49" s="16"/>
      <c r="L49" s="38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15.75" customHeight="1">
      <c r="A50" s="43"/>
      <c r="C50" s="13"/>
      <c r="D50" s="21" t="s">
        <v>45</v>
      </c>
      <c r="E50" s="20"/>
      <c r="F50" s="13"/>
    </row>
    <row r="51" spans="1:29" ht="15.75" customHeight="1">
      <c r="A51" s="43"/>
      <c r="C51" s="13"/>
      <c r="D51" s="41" t="s">
        <v>69</v>
      </c>
      <c r="E51" s="20"/>
      <c r="F51" s="13"/>
    </row>
    <row r="52" spans="1:29" ht="15.75" customHeight="1">
      <c r="A52" s="43"/>
      <c r="C52" s="13"/>
      <c r="D52" s="42" t="s">
        <v>51</v>
      </c>
      <c r="E52" s="20"/>
      <c r="F52" s="13"/>
    </row>
    <row r="53" spans="1:29" ht="15.75" customHeight="1">
      <c r="A53" s="43"/>
      <c r="C53" s="13"/>
      <c r="D53" s="41" t="s">
        <v>62</v>
      </c>
      <c r="E53" s="20"/>
      <c r="F53" s="13"/>
    </row>
    <row r="54" spans="1:29" ht="15.75" customHeight="1">
      <c r="A54" s="43" t="b">
        <v>0</v>
      </c>
      <c r="C54" s="13"/>
      <c r="D54" s="21" t="s">
        <v>46</v>
      </c>
      <c r="E54" s="20"/>
      <c r="F54" s="13"/>
    </row>
    <row r="55" spans="1:29" ht="15.75" customHeight="1">
      <c r="C55" s="13"/>
      <c r="D55" s="40" t="s">
        <v>55</v>
      </c>
      <c r="E55" s="20"/>
      <c r="F55" s="13"/>
    </row>
    <row r="56" spans="1:29" ht="15.75" customHeight="1">
      <c r="C56" s="13"/>
      <c r="D56" s="39" t="s">
        <v>63</v>
      </c>
      <c r="E56" s="20"/>
      <c r="F56" s="13"/>
    </row>
    <row r="57" spans="1:29">
      <c r="C57" s="8" t="s">
        <v>47</v>
      </c>
      <c r="E57" s="6"/>
      <c r="F57" s="2"/>
    </row>
    <row r="58" spans="1:29">
      <c r="C58" s="5" t="s">
        <v>120</v>
      </c>
      <c r="F58" s="2"/>
    </row>
    <row r="59" spans="1:29">
      <c r="E59" s="81"/>
      <c r="F59" s="82"/>
    </row>
    <row r="60" spans="1:29">
      <c r="E60" s="81"/>
      <c r="F60" s="82"/>
    </row>
    <row r="61" spans="1:29">
      <c r="E61" s="81"/>
      <c r="F61" s="82"/>
    </row>
    <row r="62" spans="1:29">
      <c r="C62" s="44"/>
      <c r="D62" s="19" t="s">
        <v>70</v>
      </c>
      <c r="E62" s="15"/>
      <c r="F62" s="13"/>
    </row>
    <row r="63" spans="1:29">
      <c r="C63" s="13"/>
      <c r="D63" s="14" t="s">
        <v>71</v>
      </c>
      <c r="E63" s="78" t="s">
        <v>138</v>
      </c>
      <c r="F63" s="12" t="s">
        <v>72</v>
      </c>
    </row>
    <row r="64" spans="1:29">
      <c r="C64" s="13"/>
      <c r="D64" s="19"/>
      <c r="E64" s="83"/>
      <c r="F64" s="13"/>
    </row>
    <row r="65" spans="1:6">
      <c r="A65" s="1"/>
      <c r="B65" s="1"/>
      <c r="C65" s="22"/>
      <c r="D65" s="14"/>
      <c r="E65" s="83"/>
      <c r="F65" s="13"/>
    </row>
    <row r="66" spans="1:6">
      <c r="C66" s="13"/>
      <c r="D66" s="19"/>
      <c r="E66" s="83"/>
      <c r="F66" s="13"/>
    </row>
    <row r="67" spans="1:6">
      <c r="C67" s="13"/>
      <c r="D67" s="13"/>
      <c r="E67" s="83"/>
      <c r="F67" s="13"/>
    </row>
    <row r="68" spans="1:6" ht="6.75" customHeight="1">
      <c r="C68" s="13"/>
      <c r="D68" s="13"/>
      <c r="E68" s="84"/>
      <c r="F68" s="13"/>
    </row>
    <row r="69" spans="1:6">
      <c r="C69" s="13"/>
      <c r="D69" s="13"/>
      <c r="E69" s="78" t="s">
        <v>139</v>
      </c>
      <c r="F69" s="33" t="s">
        <v>73</v>
      </c>
    </row>
    <row r="70" spans="1:6">
      <c r="C70" s="13"/>
      <c r="D70" s="13"/>
      <c r="E70" s="79"/>
      <c r="F70" s="13"/>
    </row>
    <row r="71" spans="1:6">
      <c r="C71" s="13"/>
      <c r="D71" s="13"/>
      <c r="E71" s="79"/>
      <c r="F71" s="13"/>
    </row>
    <row r="72" spans="1:6">
      <c r="C72" s="13"/>
      <c r="D72" s="13"/>
      <c r="E72" s="79"/>
      <c r="F72" s="13"/>
    </row>
    <row r="73" spans="1:6">
      <c r="C73" s="13"/>
      <c r="D73" s="13"/>
      <c r="E73" s="80"/>
      <c r="F73" s="13"/>
    </row>
    <row r="74" spans="1:6">
      <c r="D74" s="2"/>
      <c r="E74" s="17"/>
      <c r="F74" s="2"/>
    </row>
    <row r="75" spans="1:6" ht="3" customHeight="1">
      <c r="B75" s="9"/>
      <c r="C75" s="9"/>
      <c r="D75" s="9"/>
      <c r="E75" s="18"/>
      <c r="F75" s="9"/>
    </row>
    <row r="76" spans="1:6" ht="7.5" customHeight="1">
      <c r="D76" s="2"/>
      <c r="E76" s="17"/>
      <c r="F76" s="2"/>
    </row>
    <row r="77" spans="1:6">
      <c r="D77" s="5"/>
      <c r="E77" s="2"/>
      <c r="F77" s="2"/>
    </row>
    <row r="78" spans="1:6">
      <c r="D78" s="16"/>
    </row>
  </sheetData>
  <customSheetViews>
    <customSheetView guid="{34C3E793-E613-476D-9B8B-F4C0C7F85851}" showGridLines="0" fitToPage="1" showRuler="0" topLeftCell="A12">
      <selection activeCell="D31" sqref="D31"/>
      <pageMargins left="0.74803149606299213" right="0.74803149606299213" top="0.98425196850393704" bottom="0.98425196850393704" header="0.51181102362204722" footer="0.51181102362204722"/>
      <pageSetup paperSize="9" scale="76" orientation="portrait" r:id="rId1"/>
      <headerFooter alignWithMargins="0"/>
    </customSheetView>
    <customSheetView guid="{21BAF52F-3E38-4A59-ADFA-607370E90842}" showGridLines="0" fitToPage="1" showRuler="0" topLeftCell="A10">
      <selection activeCell="G32" sqref="G32"/>
      <pageMargins left="0.74803149606299213" right="0.74803149606299213" top="0.98425196850393704" bottom="0.98425196850393704" header="0.51181102362204722" footer="0.51181102362204722"/>
      <pageSetup paperSize="9" scale="76" orientation="portrait" r:id="rId2"/>
      <headerFooter alignWithMargins="0"/>
    </customSheetView>
  </customSheetViews>
  <mergeCells count="5">
    <mergeCell ref="E69:E73"/>
    <mergeCell ref="E59:F59"/>
    <mergeCell ref="E60:F60"/>
    <mergeCell ref="E61:F61"/>
    <mergeCell ref="E63:E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4" orientation="portrait" r:id="rId3"/>
  <headerFooter alignWithMargins="0"/>
  <drawing r:id="rId4"/>
  <legacyDrawing r:id="rId5"/>
  <controls>
    <control shapeId="1152" r:id="rId6" name="CheckBox3"/>
    <control shapeId="1153" r:id="rId7" name="CheckBox4"/>
    <control shapeId="1154" r:id="rId8" name="CheckBox5"/>
    <control shapeId="1155" r:id="rId9" name="CheckBox6"/>
    <control shapeId="1156" r:id="rId10" name="CheckBox7"/>
    <control shapeId="1157" r:id="rId11" name="CheckBox8"/>
    <control shapeId="1158" r:id="rId12" name="CheckBox9"/>
    <control shapeId="1162" r:id="rId13" name="CheckBox1"/>
    <control shapeId="1163" r:id="rId14" name="CheckBox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A75" sqref="A75"/>
    </sheetView>
  </sheetViews>
  <sheetFormatPr defaultRowHeight="12.75"/>
  <cols>
    <col min="1" max="1" width="83" bestFit="1" customWidth="1"/>
  </cols>
  <sheetData>
    <row r="1" spans="1:11" ht="20.25">
      <c r="A1" s="70" t="s">
        <v>90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>
      <c r="A3" s="66" t="s">
        <v>91</v>
      </c>
    </row>
    <row r="4" spans="1:11">
      <c r="A4" s="67" t="s">
        <v>92</v>
      </c>
    </row>
    <row r="6" spans="1:11">
      <c r="A6" s="68" t="s">
        <v>93</v>
      </c>
    </row>
    <row r="17" spans="1:1">
      <c r="A17" s="68" t="s">
        <v>94</v>
      </c>
    </row>
    <row r="22" spans="1:1">
      <c r="A22" s="68"/>
    </row>
    <row r="23" spans="1:1">
      <c r="A23" s="68" t="s">
        <v>95</v>
      </c>
    </row>
    <row r="30" spans="1:1" ht="25.5">
      <c r="A30" s="68" t="s">
        <v>96</v>
      </c>
    </row>
    <row r="38" spans="1:1" ht="25.5">
      <c r="A38" s="68" t="s">
        <v>97</v>
      </c>
    </row>
    <row r="46" spans="1:1" ht="25.5">
      <c r="A46" s="68" t="s">
        <v>98</v>
      </c>
    </row>
    <row r="47" spans="1:1">
      <c r="A47" s="68"/>
    </row>
    <row r="49" spans="1:1">
      <c r="A49" s="68" t="s">
        <v>99</v>
      </c>
    </row>
    <row r="59" spans="1:1" ht="25.5">
      <c r="A59" s="68" t="s">
        <v>100</v>
      </c>
    </row>
    <row r="67" spans="1:1">
      <c r="A67" s="68" t="s">
        <v>101</v>
      </c>
    </row>
    <row r="69" spans="1:1" ht="18">
      <c r="A69" s="71"/>
    </row>
    <row r="72" spans="1:1" ht="38.25">
      <c r="A72" s="72" t="s">
        <v>102</v>
      </c>
    </row>
    <row r="73" spans="1:1">
      <c r="A73" s="72"/>
    </row>
    <row r="74" spans="1:1">
      <c r="A74" s="68" t="s">
        <v>103</v>
      </c>
    </row>
    <row r="75" spans="1:1" ht="25.5">
      <c r="A75" s="67" t="s">
        <v>104</v>
      </c>
    </row>
  </sheetData>
  <phoneticPr fontId="2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43"/>
  <sheetViews>
    <sheetView showGridLines="0" topLeftCell="A16" workbookViewId="0">
      <selection activeCell="B50" sqref="B50"/>
    </sheetView>
  </sheetViews>
  <sheetFormatPr defaultRowHeight="12.75"/>
  <cols>
    <col min="2" max="2" width="50.5703125" bestFit="1" customWidth="1"/>
    <col min="3" max="3" width="35.140625" customWidth="1"/>
    <col min="6" max="6" width="12.42578125" customWidth="1"/>
  </cols>
  <sheetData>
    <row r="1" spans="1:4" ht="20.25">
      <c r="A1" s="25" t="s">
        <v>34</v>
      </c>
      <c r="B1" s="26"/>
      <c r="C1" s="26"/>
      <c r="D1" s="27"/>
    </row>
    <row r="2" spans="1:4">
      <c r="A2" s="28"/>
      <c r="B2" s="56"/>
      <c r="C2" s="56"/>
      <c r="D2" s="29"/>
    </row>
    <row r="3" spans="1:4">
      <c r="A3" s="28"/>
      <c r="B3" s="57" t="str">
        <f>IF(Innsláttarform!E9="","",Innsláttarform!E9&amp;" - Flöggun")</f>
        <v>Icelandair Group hf. - Flöggun</v>
      </c>
      <c r="C3" s="56"/>
      <c r="D3" s="29"/>
    </row>
    <row r="4" spans="1:4">
      <c r="A4" s="28"/>
      <c r="B4" s="56"/>
      <c r="C4" s="56"/>
      <c r="D4" s="29"/>
    </row>
    <row r="5" spans="1:4">
      <c r="A5" s="28"/>
      <c r="B5" s="58" t="str">
        <f>IF(Innsláttarform!E14="","Nafn tilkynningarskylds aðila","Nöfn tilkynningarskyldra aðila")</f>
        <v>Nafn tilkynningarskylds aðila</v>
      </c>
      <c r="C5" s="58" t="str">
        <f>IF(Innsláttarform!E13="","",Innsláttarform!E13)</f>
        <v>Naust ehf</v>
      </c>
      <c r="D5" s="29"/>
    </row>
    <row r="6" spans="1:4">
      <c r="A6" s="28"/>
      <c r="B6" s="59" t="s">
        <v>64</v>
      </c>
      <c r="C6" s="59" t="str">
        <f>IF(Innsláttarform!E15="","",Innsláttarform!E15)</f>
        <v>Dalvegur 10, 201 Kópavogi</v>
      </c>
      <c r="D6" s="29"/>
    </row>
    <row r="7" spans="1:4">
      <c r="A7" s="28"/>
      <c r="B7" s="58" t="s">
        <v>77</v>
      </c>
      <c r="C7" s="60">
        <f>IF(Innsláttarform!E11="","",Innsláttarform!E11)</f>
        <v>39951</v>
      </c>
      <c r="D7" s="29"/>
    </row>
    <row r="8" spans="1:4">
      <c r="A8" s="28"/>
      <c r="B8" s="59" t="s">
        <v>76</v>
      </c>
      <c r="C8" s="61">
        <f>IF(Innsláttarform!E22="","",Innsláttarform!E22)</f>
        <v>148148148</v>
      </c>
      <c r="D8" s="29"/>
    </row>
    <row r="9" spans="1:4">
      <c r="A9" s="28"/>
      <c r="B9" s="58" t="s">
        <v>6</v>
      </c>
      <c r="C9" s="62">
        <f>IF(Innsláttarform!E18="","",Innsláttarform!E18)</f>
        <v>148148148</v>
      </c>
      <c r="D9" s="29"/>
    </row>
    <row r="10" spans="1:4">
      <c r="A10" s="28"/>
      <c r="B10" s="59" t="s">
        <v>7</v>
      </c>
      <c r="C10" s="61">
        <f>IF(Innsláttarform!E20="","",Innsláttarform!E20)</f>
        <v>0</v>
      </c>
      <c r="D10" s="29"/>
    </row>
    <row r="11" spans="1:4">
      <c r="A11" s="28"/>
      <c r="B11" s="58" t="s">
        <v>3</v>
      </c>
      <c r="C11" s="63">
        <f>IF(Innsláttarform!E24="","",Innsláttarform!E24)</f>
        <v>0.14810000000000001</v>
      </c>
      <c r="D11" s="29"/>
    </row>
    <row r="12" spans="1:4">
      <c r="A12" s="28"/>
      <c r="B12" s="59" t="s">
        <v>4</v>
      </c>
      <c r="C12" s="64">
        <f>IF(Innsláttarform!E26="","",Innsláttarform!E26)</f>
        <v>0</v>
      </c>
      <c r="D12" s="29"/>
    </row>
    <row r="13" spans="1:4">
      <c r="A13" s="28"/>
      <c r="B13" s="58" t="s">
        <v>35</v>
      </c>
      <c r="C13" s="58" t="str">
        <f>Flettilistar!B15&amp;"tl. 1. mgr. 33. gr. laga nr. 33/2003"</f>
        <v>tl. 1. mgr. 33. gr. laga nr. 33/2003</v>
      </c>
      <c r="D13" s="29"/>
    </row>
    <row r="14" spans="1:4">
      <c r="A14" s="28"/>
      <c r="B14" s="58"/>
      <c r="C14" s="58" t="str">
        <f>IF(Innsláttarform!E60="","",Innsláttarform!E60)</f>
        <v/>
      </c>
      <c r="D14" s="29"/>
    </row>
    <row r="15" spans="1:4">
      <c r="A15" s="28"/>
      <c r="B15" s="58"/>
      <c r="C15" s="58" t="str">
        <f>IF(Innsláttarform!E61="","",Innsláttarform!E61)</f>
        <v/>
      </c>
      <c r="D15" s="29"/>
    </row>
    <row r="16" spans="1:4">
      <c r="A16" s="28"/>
      <c r="B16" s="58"/>
      <c r="C16" s="58" t="str">
        <f>IF(Innsláttarform!E62="","",Innsláttarform!E62)</f>
        <v/>
      </c>
      <c r="D16" s="29"/>
    </row>
    <row r="17" spans="1:4">
      <c r="A17" s="28"/>
      <c r="B17" s="58"/>
      <c r="C17" s="58"/>
      <c r="D17" s="29"/>
    </row>
    <row r="18" spans="1:4">
      <c r="A18" s="28"/>
      <c r="B18" s="58" t="str">
        <f>IF(Innsláttarform!E63="","","Aðrar upplýsingar")</f>
        <v>Aðrar upplýsingar</v>
      </c>
      <c r="C18" s="58"/>
      <c r="D18" s="29"/>
    </row>
    <row r="19" spans="1:4">
      <c r="A19" s="28"/>
      <c r="B19" s="58" t="str">
        <f>IF(Innsláttarform!E63="","",Innsláttarform!E63)</f>
        <v>Stærstu eigendur Nausts ehf. eru Fjárfestingafélagið Máttur ehf. og BNT hf.</v>
      </c>
      <c r="C19" s="58"/>
      <c r="D19" s="29"/>
    </row>
    <row r="20" spans="1:4">
      <c r="A20" s="28"/>
      <c r="B20" s="58"/>
      <c r="C20" s="58"/>
      <c r="D20" s="29"/>
    </row>
    <row r="21" spans="1:4">
      <c r="A21" s="30"/>
      <c r="B21" s="46"/>
      <c r="C21" s="46"/>
      <c r="D21" s="32"/>
    </row>
    <row r="22" spans="1:4">
      <c r="A22" s="34"/>
      <c r="B22" s="47"/>
      <c r="C22" s="47"/>
      <c r="D22" s="27"/>
    </row>
    <row r="23" spans="1:4" ht="20.25">
      <c r="A23" s="35" t="s">
        <v>36</v>
      </c>
      <c r="B23" s="45"/>
      <c r="C23" s="45"/>
      <c r="D23" s="29"/>
    </row>
    <row r="24" spans="1:4">
      <c r="A24" s="28"/>
      <c r="B24" s="58"/>
      <c r="C24" s="58"/>
      <c r="D24" s="29"/>
    </row>
    <row r="25" spans="1:4">
      <c r="A25" s="28"/>
      <c r="B25" s="65" t="str">
        <f>IF(Innsláttarform!E9="","",Innsláttarform!E9&amp;" - Major Holdings")</f>
        <v>Icelandair Group hf. - Major Holdings</v>
      </c>
      <c r="C25" s="58"/>
      <c r="D25" s="29"/>
    </row>
    <row r="26" spans="1:4">
      <c r="A26" s="28"/>
      <c r="B26" s="58"/>
      <c r="C26" s="58"/>
      <c r="D26" s="29"/>
    </row>
    <row r="27" spans="1:4">
      <c r="A27" s="28"/>
      <c r="B27" s="58" t="str">
        <f>IF(Innsláttarform!E14="","Name of party notifying","Names of parties notifying")</f>
        <v>Name of party notifying</v>
      </c>
      <c r="C27" s="58" t="str">
        <f>IF(Innsláttarform!E13="","",Innsláttarform!E13)</f>
        <v>Naust ehf</v>
      </c>
      <c r="D27" s="29"/>
    </row>
    <row r="28" spans="1:4">
      <c r="A28" s="28"/>
      <c r="B28" s="59" t="s">
        <v>65</v>
      </c>
      <c r="C28" s="59" t="str">
        <f>IF(Innsláttarform!E15="","",Innsláttarform!E15)</f>
        <v>Dalvegur 10, 201 Kópavogi</v>
      </c>
      <c r="D28" s="29"/>
    </row>
    <row r="29" spans="1:4">
      <c r="A29" s="28"/>
      <c r="B29" s="58" t="s">
        <v>78</v>
      </c>
      <c r="C29" s="60">
        <f>IF(Innsláttarform!E11="","",Innsláttarform!E11)</f>
        <v>39951</v>
      </c>
      <c r="D29" s="29"/>
    </row>
    <row r="30" spans="1:4">
      <c r="A30" s="28"/>
      <c r="B30" s="59" t="s">
        <v>75</v>
      </c>
      <c r="C30" s="61">
        <f>IF(Innsláttarform!E22="","",Innsláttarform!E22)</f>
        <v>148148148</v>
      </c>
      <c r="D30" s="29"/>
    </row>
    <row r="31" spans="1:4">
      <c r="A31" s="28"/>
      <c r="B31" s="58" t="s">
        <v>27</v>
      </c>
      <c r="C31" s="62">
        <f>IF(Innsláttarform!E18="","",Innsláttarform!E18)</f>
        <v>148148148</v>
      </c>
      <c r="D31" s="29"/>
    </row>
    <row r="32" spans="1:4">
      <c r="A32" s="28"/>
      <c r="B32" s="59" t="s">
        <v>28</v>
      </c>
      <c r="C32" s="61">
        <f>IF(Innsláttarform!E20="","",Innsláttarform!E20)</f>
        <v>0</v>
      </c>
      <c r="D32" s="29"/>
    </row>
    <row r="33" spans="1:4">
      <c r="A33" s="28"/>
      <c r="B33" s="58" t="s">
        <v>37</v>
      </c>
      <c r="C33" s="63">
        <f>IF(Innsláttarform!E24="","",Innsláttarform!E24)</f>
        <v>0.14810000000000001</v>
      </c>
      <c r="D33" s="29"/>
    </row>
    <row r="34" spans="1:4">
      <c r="A34" s="28"/>
      <c r="B34" s="59" t="s">
        <v>38</v>
      </c>
      <c r="C34" s="64">
        <f>IF(Innsláttarform!E26="","",Innsláttarform!E26)</f>
        <v>0</v>
      </c>
      <c r="D34" s="29"/>
    </row>
    <row r="35" spans="1:4">
      <c r="A35" s="28"/>
      <c r="B35" s="56" t="s">
        <v>56</v>
      </c>
      <c r="C35" s="56" t="str">
        <f>"Art. 33 (1) of the Act no. 33/2003 point(s) no."&amp;Flettilistar!B15</f>
        <v>Art. 33 (1) of the Act no. 33/2003 point(s) no.</v>
      </c>
      <c r="D35" s="29"/>
    </row>
    <row r="36" spans="1:4">
      <c r="A36" s="28"/>
      <c r="B36" s="56"/>
      <c r="C36" s="56" t="str">
        <f>IF(Innsláttarform!E60="","",Innsláttarform!E60)</f>
        <v/>
      </c>
      <c r="D36" s="29"/>
    </row>
    <row r="37" spans="1:4">
      <c r="A37" s="28"/>
      <c r="B37" s="56"/>
      <c r="C37" s="56" t="str">
        <f>IF(Innsláttarform!E61="","",Innsláttarform!E61)</f>
        <v/>
      </c>
      <c r="D37" s="29"/>
    </row>
    <row r="38" spans="1:4">
      <c r="A38" s="28"/>
      <c r="B38" s="56"/>
      <c r="C38" s="56" t="str">
        <f>IF(Innsláttarform!E62="","",Innsláttarform!E62)</f>
        <v/>
      </c>
      <c r="D38" s="29"/>
    </row>
    <row r="39" spans="1:4">
      <c r="A39" s="28"/>
      <c r="B39" s="56"/>
      <c r="C39" s="56"/>
      <c r="D39" s="29"/>
    </row>
    <row r="40" spans="1:4">
      <c r="A40" s="28"/>
      <c r="B40" s="56" t="str">
        <f>IF(Innsláttarform!E69="","","Additional information")</f>
        <v>Additional information</v>
      </c>
      <c r="C40" s="56"/>
      <c r="D40" s="29"/>
    </row>
    <row r="41" spans="1:4">
      <c r="A41" s="28"/>
      <c r="B41" s="56" t="str">
        <f>IF(Innsláttarform!E69="","",Innsláttarform!E69)</f>
        <v xml:space="preserve">Largest owners of Naust ehf. are Fjárfestingafélagið Máttur ehf.  and BNT hf. </v>
      </c>
      <c r="C41" s="56"/>
      <c r="D41" s="29"/>
    </row>
    <row r="42" spans="1:4">
      <c r="A42" s="28"/>
      <c r="B42" s="56" t="str">
        <f>IF(Innsláttarform!E95="","",Innsláttarform!E95)</f>
        <v/>
      </c>
      <c r="C42" s="56"/>
      <c r="D42" s="29"/>
    </row>
    <row r="43" spans="1:4">
      <c r="A43" s="30"/>
      <c r="B43" s="31"/>
      <c r="C43" s="31"/>
      <c r="D43" s="32"/>
    </row>
  </sheetData>
  <customSheetViews>
    <customSheetView guid="{34C3E793-E613-476D-9B8B-F4C0C7F85851}" scale="95" showGridLines="0" showRuler="0">
      <selection activeCell="B43" sqref="B43"/>
      <pageMargins left="0.75" right="0.75" top="1" bottom="1" header="0.5" footer="0.5"/>
      <pageSetup paperSize="9" orientation="portrait" r:id="rId1"/>
      <headerFooter alignWithMargins="0"/>
    </customSheetView>
    <customSheetView guid="{21BAF52F-3E38-4A59-ADFA-607370E90842}" scale="95" showGridLines="0" showRuler="0">
      <selection activeCell="B43" sqref="B43"/>
      <pageMargins left="0.75" right="0.75" top="1" bottom="1" header="0.5" footer="0.5"/>
      <pageSetup paperSize="9" orientation="portrait" r:id="rId2"/>
      <headerFooter alignWithMargins="0"/>
    </customSheetView>
  </customSheetViews>
  <phoneticPr fontId="0" type="noConversion"/>
  <pageMargins left="0.75" right="0.75" top="1" bottom="1" header="0.5" footer="0.5"/>
  <pageSetup paperSize="9" scale="84" orientation="portrait" horizontalDpi="4294967293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35"/>
  <sheetViews>
    <sheetView topLeftCell="C1" workbookViewId="0">
      <selection activeCell="L21" sqref="L21"/>
    </sheetView>
  </sheetViews>
  <sheetFormatPr defaultRowHeight="12.75"/>
  <cols>
    <col min="12" max="12" width="12.42578125" customWidth="1"/>
    <col min="13" max="13" width="6.140625" customWidth="1"/>
    <col min="15" max="15" width="23" customWidth="1"/>
  </cols>
  <sheetData>
    <row r="1" spans="1:15">
      <c r="N1" s="10" t="s">
        <v>16</v>
      </c>
      <c r="O1" s="10" t="s">
        <v>17</v>
      </c>
    </row>
    <row r="2" spans="1:15">
      <c r="N2" s="10"/>
      <c r="O2" s="10"/>
    </row>
    <row r="3" spans="1:15" ht="12.6" customHeight="1">
      <c r="N3" s="74">
        <v>365</v>
      </c>
      <c r="O3" s="74">
        <v>365</v>
      </c>
    </row>
    <row r="4" spans="1:15" ht="12.6" customHeight="1">
      <c r="A4">
        <v>1</v>
      </c>
      <c r="B4" t="str">
        <f>IF(Innsláttarform!A29=TRUE,"1. ","")</f>
        <v/>
      </c>
      <c r="C4" t="s">
        <v>30</v>
      </c>
      <c r="N4" s="11" t="s">
        <v>122</v>
      </c>
      <c r="O4" s="11" t="s">
        <v>123</v>
      </c>
    </row>
    <row r="5" spans="1:15" ht="12.6" customHeight="1">
      <c r="A5">
        <v>2</v>
      </c>
      <c r="B5" t="str">
        <f>IF(Innsláttarform!A31=TRUE,"2. ","")</f>
        <v/>
      </c>
      <c r="C5" t="s">
        <v>18</v>
      </c>
      <c r="N5" s="11" t="s">
        <v>88</v>
      </c>
      <c r="O5" s="11" t="s">
        <v>89</v>
      </c>
    </row>
    <row r="6" spans="1:15" ht="12.6" customHeight="1">
      <c r="A6">
        <v>3</v>
      </c>
      <c r="B6" t="str">
        <f>IF(Innsláttarform!A33=TRUE,"3. ","")</f>
        <v/>
      </c>
      <c r="C6" t="s">
        <v>19</v>
      </c>
      <c r="N6" s="11" t="s">
        <v>15</v>
      </c>
      <c r="O6" s="11" t="s">
        <v>105</v>
      </c>
    </row>
    <row r="7" spans="1:15" ht="12.6" customHeight="1">
      <c r="A7">
        <v>4</v>
      </c>
      <c r="B7" t="str">
        <f>IF(Innsláttarform!A35=TRUE,"4. ","")</f>
        <v/>
      </c>
      <c r="C7" t="s">
        <v>20</v>
      </c>
      <c r="N7" s="11" t="s">
        <v>8</v>
      </c>
      <c r="O7" s="11" t="s">
        <v>106</v>
      </c>
    </row>
    <row r="8" spans="1:15" ht="12.6" customHeight="1">
      <c r="A8">
        <v>5</v>
      </c>
      <c r="B8" t="str">
        <f>IF(Innsláttarform!A39=TRUE,"5. ","")</f>
        <v/>
      </c>
      <c r="C8" t="s">
        <v>21</v>
      </c>
      <c r="N8" s="11" t="s">
        <v>127</v>
      </c>
      <c r="O8" s="11" t="s">
        <v>126</v>
      </c>
    </row>
    <row r="9" spans="1:15" ht="12.6" customHeight="1">
      <c r="A9">
        <v>6</v>
      </c>
      <c r="B9" t="str">
        <f>IF(Innsláttarform!A43=TRUE,"6. ","")</f>
        <v/>
      </c>
      <c r="C9" t="s">
        <v>22</v>
      </c>
      <c r="N9" s="11" t="s">
        <v>108</v>
      </c>
      <c r="O9" s="11" t="s">
        <v>109</v>
      </c>
    </row>
    <row r="10" spans="1:15" ht="12.6" customHeight="1">
      <c r="A10">
        <v>7</v>
      </c>
      <c r="B10" t="str">
        <f>IF(Innsláttarform!A47=TRUE,"7. ","")</f>
        <v/>
      </c>
      <c r="C10" t="s">
        <v>23</v>
      </c>
      <c r="N10" s="11" t="s">
        <v>110</v>
      </c>
      <c r="O10" s="11" t="s">
        <v>107</v>
      </c>
    </row>
    <row r="11" spans="1:15" ht="12.6" customHeight="1">
      <c r="A11">
        <v>8</v>
      </c>
      <c r="B11" t="str">
        <f>IF(Innsláttarform!A49=TRUE,"8. ","")</f>
        <v/>
      </c>
      <c r="C11" t="s">
        <v>24</v>
      </c>
      <c r="N11" s="11" t="s">
        <v>114</v>
      </c>
      <c r="O11" s="11" t="s">
        <v>115</v>
      </c>
    </row>
    <row r="12" spans="1:15" ht="12.6" customHeight="1">
      <c r="A12">
        <v>9</v>
      </c>
      <c r="B12" t="str">
        <f>IF(Innsláttarform!A54=TRUE,"9. ","")</f>
        <v/>
      </c>
      <c r="C12" t="s">
        <v>25</v>
      </c>
      <c r="N12" s="11" t="s">
        <v>124</v>
      </c>
      <c r="O12" s="11" t="s">
        <v>125</v>
      </c>
    </row>
    <row r="13" spans="1:15" ht="12.6" customHeight="1">
      <c r="N13" s="11" t="s">
        <v>130</v>
      </c>
      <c r="O13" s="11" t="s">
        <v>131</v>
      </c>
    </row>
    <row r="14" spans="1:15" ht="12.6" customHeight="1">
      <c r="N14" s="11" t="s">
        <v>134</v>
      </c>
      <c r="O14" s="11" t="s">
        <v>135</v>
      </c>
    </row>
    <row r="15" spans="1:15" ht="12" customHeight="1">
      <c r="A15" t="s">
        <v>52</v>
      </c>
      <c r="B15" t="str">
        <f>B4&amp;B5&amp;B6&amp;B7&amp;B8&amp;B9&amp;B10&amp;B11&amp;B12</f>
        <v/>
      </c>
      <c r="N15" s="11" t="s">
        <v>117</v>
      </c>
      <c r="O15" s="11" t="s">
        <v>111</v>
      </c>
    </row>
    <row r="16" spans="1:15" ht="12.6" customHeight="1">
      <c r="N16" s="11" t="s">
        <v>9</v>
      </c>
      <c r="O16" s="11" t="s">
        <v>121</v>
      </c>
    </row>
    <row r="17" spans="14:15" ht="12.6" customHeight="1">
      <c r="N17" s="11" t="s">
        <v>10</v>
      </c>
      <c r="O17" s="11" t="s">
        <v>83</v>
      </c>
    </row>
    <row r="18" spans="14:15" ht="12.6" customHeight="1">
      <c r="N18" s="11" t="s">
        <v>11</v>
      </c>
      <c r="O18" s="11" t="s">
        <v>84</v>
      </c>
    </row>
    <row r="19" spans="14:15" ht="12.6" customHeight="1">
      <c r="N19" s="11" t="s">
        <v>112</v>
      </c>
      <c r="O19" s="11" t="s">
        <v>113</v>
      </c>
    </row>
    <row r="20" spans="14:15" ht="12.6" customHeight="1">
      <c r="N20" s="11" t="s">
        <v>129</v>
      </c>
      <c r="O20" s="11" t="s">
        <v>128</v>
      </c>
    </row>
    <row r="21" spans="14:15" ht="12.6" customHeight="1">
      <c r="N21" s="11" t="s">
        <v>12</v>
      </c>
      <c r="O21" s="11" t="s">
        <v>85</v>
      </c>
    </row>
    <row r="22" spans="14:15" ht="12.6" customHeight="1">
      <c r="N22" s="11" t="s">
        <v>14</v>
      </c>
      <c r="O22" s="11" t="s">
        <v>87</v>
      </c>
    </row>
    <row r="23" spans="14:15" ht="12.6" customHeight="1">
      <c r="N23" s="11" t="s">
        <v>82</v>
      </c>
      <c r="O23" s="11" t="s">
        <v>116</v>
      </c>
    </row>
    <row r="24" spans="14:15" ht="12.6" customHeight="1">
      <c r="N24" s="11" t="s">
        <v>132</v>
      </c>
      <c r="O24" s="11" t="s">
        <v>133</v>
      </c>
    </row>
    <row r="25" spans="14:15" ht="12.6" customHeight="1">
      <c r="N25" s="11" t="s">
        <v>13</v>
      </c>
      <c r="O25" s="11" t="s">
        <v>86</v>
      </c>
    </row>
    <row r="26" spans="14:15" ht="12.6" customHeight="1">
      <c r="N26" s="11"/>
      <c r="O26" s="11"/>
    </row>
    <row r="27" spans="14:15" ht="12.6" customHeight="1">
      <c r="N27" s="11"/>
      <c r="O27" s="11"/>
    </row>
    <row r="28" spans="14:15" ht="12.6" customHeight="1">
      <c r="N28" s="11"/>
      <c r="O28" s="11"/>
    </row>
    <row r="29" spans="14:15" ht="12.6" customHeight="1">
      <c r="N29" s="11"/>
      <c r="O29" s="11"/>
    </row>
    <row r="30" spans="14:15" ht="12.6" customHeight="1">
      <c r="N30" s="11"/>
      <c r="O30" s="11"/>
    </row>
    <row r="31" spans="14:15" ht="12.6" customHeight="1">
      <c r="N31" s="11"/>
      <c r="O31" s="11"/>
    </row>
    <row r="32" spans="14:15" ht="12.6" customHeight="1">
      <c r="N32" s="11"/>
      <c r="O32" s="11"/>
    </row>
    <row r="33" ht="12.6" customHeight="1"/>
    <row r="34" ht="12.6" customHeight="1"/>
    <row r="35" ht="15.75" customHeight="1"/>
  </sheetData>
  <customSheetViews>
    <customSheetView guid="{34C3E793-E613-476D-9B8B-F4C0C7F85851}" showPageBreaks="1" fitToPage="1" printArea="1" showRuler="0">
      <selection activeCell="B13" sqref="B13"/>
      <pageMargins left="0.74803149606299213" right="0.74803149606299213" top="0.98425196850393704" bottom="0.98425196850393704" header="0.51181102362204722" footer="0.51181102362204722"/>
      <pageSetup paperSize="9" scale="84" orientation="portrait" r:id="rId1"/>
      <headerFooter alignWithMargins="0"/>
    </customSheetView>
    <customSheetView guid="{21BAF52F-3E38-4A59-ADFA-607370E90842}" fitToPage="1" showRuler="0">
      <selection activeCell="B13" sqref="B13"/>
      <pageMargins left="0.74803149606299213" right="0.74803149606299213" top="0.98425196850393704" bottom="0.98425196850393704" header="0.51181102362204722" footer="0.51181102362204722"/>
      <pageSetup paperSize="9" scale="84" orientation="portrait" r:id="rId2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Innsláttarform</vt:lpstr>
      <vt:lpstr>Leiðbeiningar</vt:lpstr>
      <vt:lpstr>Fréttir</vt:lpstr>
      <vt:lpstr>Flettilistar</vt:lpstr>
      <vt:lpstr>Afmörkun</vt:lpstr>
      <vt:lpstr>Flettilistar!Print_Area</vt:lpstr>
      <vt:lpstr>Fréttir!Print_Area</vt:lpstr>
    </vt:vector>
  </TitlesOfParts>
  <Company>Verðbréfaþing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Arinbjörn Sigurðsson</dc:creator>
  <cp:lastModifiedBy>Kristín Björg Eysteinsdóttir</cp:lastModifiedBy>
  <cp:lastPrinted>2009-05-18T08:18:03Z</cp:lastPrinted>
  <dcterms:created xsi:type="dcterms:W3CDTF">2003-03-25T14:28:51Z</dcterms:created>
  <dcterms:modified xsi:type="dcterms:W3CDTF">2009-05-18T09:01:18Z</dcterms:modified>
</cp:coreProperties>
</file>