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AppData\Local\Microsoft\Windows\INetCache\Content.Outlook\BF2D3L8O\"/>
    </mc:Choice>
  </mc:AlternateContent>
  <bookViews>
    <workbookView xWindow="-6975" yWindow="1200" windowWidth="20730" windowHeight="117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<sst xmlns="http://schemas.openxmlformats.org/spreadsheetml/2006/main" count="4248" uniqueCount="2740">
  <si>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</si>
  <si>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</si>
  <si>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</si>
  <si>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</si>
  <si>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</si>
  <si>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</si>
  <si>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</si>
  <si>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</si>
  <si>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</si>
  <si>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</si>
  <si>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</si>
  <si>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</si>
  <si>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</si>
  <si>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</si>
  <si>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</si>
  <si>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</si>
  <si>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</si>
  <si>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</si>
  <si>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</si>
  <si>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</si>
  <si>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</si>
  <si>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</si>
  <si>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</si>
  <si>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</si>
  <si>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</si>
  <si>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</si>
  <si>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</si>
  <si>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</si>
  <si>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</si>
  <si>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</si>
  <si>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</si>
  <si>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</si>
  <si>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</si>
  <si>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</si>
  <si>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</si>
  <si>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</si>
  <si>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</si>
  <si>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</si>
  <si>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</si>
  <si>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</si>
  <si>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</si>
  <si>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</si>
  <si>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</si>
  <si>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</si>
  <si>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</si>
  <si>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</si>
  <si>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</si>
  <si>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</si>
  <si>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</si>
  <si>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</si>
  <si>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</si>
  <si>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</si>
  <si>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</si>
  <si>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</si>
  <si>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</si>
  <si>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</si>
  <si>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</si>
  <si>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</si>
  <si>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</si>
  <si>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</si>
  <si>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</si>
  <si>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</si>
  <si>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</si>
  <si>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</si>
  <si>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</si>
  <si>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</si>
  <si>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</si>
  <si>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</si>
  <si>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</si>
  <si>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</si>
  <si>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</si>
  <si>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</si>
  <si>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</si>
  <si>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</si>
  <si>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</si>
  <si>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</si>
  <si>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</si>
  <si>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</si>
  <si>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</si>
  <si>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</si>
  <si>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</si>
  <si>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</si>
  <si>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</si>
  <si>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</si>
  <si>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</si>
  <si>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</si>
  <si>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</si>
  <si>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</si>
  <si>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</si>
  <si>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</si>
  <si>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</si>
  <si>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</si>
  <si>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</si>
  <si>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</si>
  <si>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</si>
  <si>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</si>
  <si>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</si>
  <si>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</si>
  <si>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</si>
  <si>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</si>
  <si>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</si>
  <si>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</si>
  <si>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</si>
  <si>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</si>
  <si>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</si>
  <si>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</si>
  <si>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</si>
  <si>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</si>
  <si>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</si>
  <si>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</si>
  <si>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</si>
  <si>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</si>
  <si>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</si>
  <si>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</si>
  <si>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</si>
  <si>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</si>
  <si>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</si>
  <si>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</si>
  <si>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</si>
  <si>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</si>
  <si>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</si>
  <si>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</si>
  <si>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</si>
  <si>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</si>
  <si>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</si>
  <si>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</si>
  <si>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</si>
  <si>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</si>
  <si>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</si>
  <si>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</si>
  <si>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</si>
  <si>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</si>
  <si>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</si>
  <si>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</si>
  <si>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</si>
  <si>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</si>
  <si>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</si>
  <si>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</si>
  <si>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</si>
  <si>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</si>
  <si>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</si>
  <si>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</si>
  <si>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</si>
  <si>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</si>
  <si>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</si>
  <si>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</si>
  <si>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</si>
  <si>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</si>
  <si>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</si>
  <si>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</si>
  <si>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</si>
  <si>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</si>
  <si>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</si>
  <si>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</si>
  <si>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</si>
  <si>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</si>
  <si>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</si>
  <si>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</si>
  <si>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</si>
  <si>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</si>
  <si>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</si>
  <si>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</si>
  <si>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</si>
  <si>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</si>
  <si>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</si>
  <si>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</si>
  <si>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</si>
  <si>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</si>
  <si>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</si>
  <si>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</si>
  <si>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</si>
  <si>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</si>
  <si>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</si>
  <si>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</si>
  <si>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</si>
  <si>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</si>
  <si>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</si>
  <si>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</si>
  <si>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</si>
  <si>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</si>
  <si>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</si>
  <si>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</si>
  <si>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</si>
  <si>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</si>
  <si>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</si>
  <si>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</si>
  <si>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</si>
  <si>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</si>
  <si>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</si>
  <si>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</si>
  <si>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</si>
  <si>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</si>
  <si>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</si>
  <si>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</si>
  <si>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</si>
  <si>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</si>
  <si>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</si>
  <si>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</si>
  <si>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</si>
  <si>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</si>
  <si>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</si>
  <si>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</si>
  <si>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</si>
  <si>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</si>
  <si>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</si>
  <si>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</si>
  <si>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</si>
  <si>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</si>
  <si>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</si>
  <si>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</si>
  <si>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</si>
  <si>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</si>
  <si>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</si>
  <si>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</si>
  <si>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</si>
  <si>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</si>
  <si>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</si>
  <si>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</si>
  <si>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</si>
  <si>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</si>
  <si>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</si>
  <si>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</si>
  <si>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</si>
  <si>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</si>
  <si>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</si>
  <si>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</si>
  <si>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</si>
  <si>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</si>
  <si>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</si>
  <si>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</si>
  <si>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</si>
  <si>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</si>
  <si>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</si>
  <si>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</si>
  <si>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</si>
  <si>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</si>
  <si>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</si>
  <si>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</si>
  <si>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</si>
  <si>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</si>
  <si>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</si>
  <si>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</si>
  <si>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</si>
  <si>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</si>
  <si>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</si>
  <si>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</si>
  <si>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</si>
  <si>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</si>
  <si>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</si>
  <si>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</si>
  <si>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</si>
  <si>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</si>
  <si>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</si>
  <si>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</si>
  <si>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</si>
  <si>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</si>
  <si>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</si>
  <si>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</si>
  <si>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</si>
  <si>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</si>
  <si>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</si>
  <si>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</si>
  <si>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</si>
  <si>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</si>
  <si>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</si>
  <si>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</si>
  <si>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</si>
  <si>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</si>
  <si>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</si>
  <si>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</si>
  <si>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</si>
  <si>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</si>
  <si>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</si>
  <si>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</si>
  <si>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</si>
  <si>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</si>
  <si>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</si>
  <si>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</si>
  <si>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</si>
  <si>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</si>
  <si>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</si>
  <si>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</si>
  <si>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</si>
  <si>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</si>
  <si>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</si>
  <si>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</si>
  <si>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</si>
  <si>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</si>
  <si>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</si>
  <si>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</si>
  <si>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</si>
  <si>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</si>
  <si>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</si>
  <si>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</si>
  <si>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</si>
  <si>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</si>
  <si>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</si>
  <si>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</si>
  <si>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</si>
  <si>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</si>
  <si>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</si>
  <si>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</si>
  <si>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</si>
  <si>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</si>
  <si>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</si>
  <si>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</si>
  <si>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</si>
  <si>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</si>
  <si>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</si>
  <si>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</si>
  <si>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</si>
  <si>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</si>
  <si>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</si>
  <si>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</si>
  <si>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</si>
  <si>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</si>
  <si>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</si>
  <si>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</si>
  <si>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</si>
  <si>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</si>
  <si>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</si>
  <si>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</si>
  <si>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</si>
  <si>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</si>
  <si>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</si>
  <si>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</si>
  <si>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</si>
  <si>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</si>
  <si>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</si>
  <si>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</si>
  <si>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</si>
  <si>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</si>
  <si>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</si>
  <si>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</si>
  <si>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</si>
  <si>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</si>
  <si>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</si>
  <si>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</si>
  <si>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</si>
  <si>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</si>
  <si>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</si>
  <si>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</si>
  <si>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</si>
  <si>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</si>
  <si>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</si>
  <si>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</si>
  <si>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</si>
  <si>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</si>
  <si>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</si>
  <si>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</si>
  <si>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</si>
  <si>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</si>
  <si>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</si>
  <si>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</si>
  <si>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</si>
  <si>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</si>
  <si>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</si>
  <si>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</si>
  <si>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</si>
  <si>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</si>
  <si>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</si>
  <si>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</si>
  <si>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</si>
  <si>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</si>
  <si>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</si>
  <si>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</si>
  <si>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</si>
  <si>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</si>
  <si>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</si>
  <si>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</si>
  <si>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</si>
  <si>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</si>
  <si>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</si>
  <si>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</si>
  <si>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</si>
  <si>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</si>
  <si>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</si>
  <si>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</si>
  <si>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</si>
  <si>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</si>
  <si>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</si>
  <si>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</si>
  <si>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</si>
  <si>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</si>
  <si>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</si>
  <si>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</si>
  <si>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</si>
  <si>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</si>
  <si>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</si>
  <si>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</si>
  <si>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</si>
  <si>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</si>
  <si>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</si>
  <si>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</si>
  <si>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</si>
  <si>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</si>
  <si>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</si>
  <si>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</si>
  <si>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</si>
  <si>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</si>
  <si>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</si>
  <si>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</si>
  <si>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</si>
  <si>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</si>
  <si>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</si>
  <si>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</si>
  <si>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</si>
  <si>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</si>
  <si>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</si>
  <si>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</si>
  <si>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</si>
  <si>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</si>
  <si>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</si>
  <si>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</si>
  <si>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</si>
  <si>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</si>
  <si>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</si>
  <si>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</si>
  <si>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</si>
  <si>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</si>
  <si>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</si>
  <si>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</si>
  <si>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</si>
  <si>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</si>
  <si>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</si>
  <si>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</si>
  <si>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</si>
  <si>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</si>
  <si>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</si>
  <si>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</si>
  <si>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</si>
  <si>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</si>
  <si>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</si>
  <si>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</si>
  <si>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</si>
  <si>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</si>
  <si>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</si>
  <si>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</si>
  <si>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</si>
  <si>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</si>
  <si>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</si>
  <si>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</si>
  <si>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</si>
  <si>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</si>
  <si>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</si>
  <si>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</si>
  <si>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</si>
  <si>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</si>
  <si>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</si>
  <si>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</si>
  <si>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</si>
  <si>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</si>
  <si>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</si>
  <si>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</si>
  <si>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</si>
  <si>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</si>
  <si>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</si>
  <si>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</si>
  <si>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</si>
  <si>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</si>
  <si>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</si>
  <si>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</si>
  <si>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</si>
  <si>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</si>
  <si>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</si>
  <si>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</si>
  <si>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</si>
  <si>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</si>
  <si>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</si>
  <si>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</si>
  <si>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</si>
  <si>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</si>
  <si>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</si>
  <si>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</si>
  <si>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</si>
  <si>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</si>
  <si>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</si>
  <si>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</si>
  <si>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</si>
  <si>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</si>
  <si>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</si>
  <si>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</si>
  <si>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</si>
  <si>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</si>
  <si>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</si>
  <si>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</si>
  <si>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</si>
  <si>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</si>
  <si>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</si>
  <si>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</si>
  <si>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</si>
  <si>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</si>
  <si>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</si>
  <si>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</si>
  <si>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</si>
  <si>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</si>
  <si>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</si>
  <si>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</si>
  <si>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</si>
  <si>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</si>
  <si>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</si>
  <si>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</si>
  <si>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</si>
  <si>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</si>
  <si>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</si>
  <si>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</si>
  <si>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</si>
  <si>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</si>
  <si>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</si>
  <si>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</si>
  <si>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</si>
  <si>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</si>
  <si>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</si>
  <si>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</si>
  <si>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</si>
  <si>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</si>
  <si>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</si>
  <si>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</si>
  <si>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</si>
  <si>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</si>
  <si>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</si>
  <si>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</si>
  <si>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</si>
  <si>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</si>
  <si>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</si>
  <si>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</si>
  <si>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</si>
  <si>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</si>
  <si>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</si>
  <si>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</si>
  <si>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</si>
  <si>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</si>
  <si>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</si>
  <si>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</si>
  <si>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</si>
  <si>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</si>
  <si>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</si>
  <si>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</si>
  <si>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</si>
  <si>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</si>
  <si>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</si>
  <si>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</si>
  <si>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</si>
  <si>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</si>
  <si>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</si>
  <si>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</si>
  <si>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</si>
  <si>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</si>
  <si>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</si>
  <si>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</si>
  <si>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</si>
  <si>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</si>
  <si>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</si>
  <si>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</si>
  <si>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</si>
  <si>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</si>
  <si>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</si>
  <si>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</si>
  <si>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</si>
  <si>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</si>
  <si>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</si>
  <si>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</si>
  <si>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</si>
  <si>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</si>
  <si>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</si>
  <si>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</si>
  <si>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</si>
  <si>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</si>
  <si>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</si>
  <si>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</si>
  <si>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</si>
  <si>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</si>
  <si>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</si>
  <si>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</si>
  <si>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</si>
  <si>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</si>
  <si>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</si>
  <si>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</si>
  <si>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</si>
  <si>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</si>
  <si>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</si>
  <si>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</si>
  <si>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</si>
  <si>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</si>
  <si>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</si>
  <si>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</si>
  <si>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</si>
  <si>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</si>
  <si>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</si>
  <si>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</si>
  <si>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</si>
  <si>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</si>
  <si>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</si>
  <si>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</si>
  <si>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</si>
  <si>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</si>
  <si>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</si>
  <si>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</si>
  <si>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</si>
  <si>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</si>
  <si>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</si>
  <si>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</si>
  <si>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</si>
  <si>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</si>
  <si>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</si>
  <si>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</si>
  <si>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</si>
  <si>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</si>
  <si>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</si>
  <si>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</si>
  <si>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</si>
  <si>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</si>
  <si>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</si>
  <si>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</si>
  <si>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</si>
  <si>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</si>
  <si>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</si>
  <si>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</si>
  <si>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</si>
  <si>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</si>
  <si>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</si>
  <si>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</si>
  <si>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</si>
  <si>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</si>
  <si>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</si>
  <si>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</si>
  <si>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</si>
  <si>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</si>
  <si>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</si>
  <si>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</si>
  <si>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</si>
  <si>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</si>
  <si>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</si>
  <si>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</si>
  <si>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</si>
  <si>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</si>
  <si>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</si>
  <si>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</si>
  <si>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</si>
  <si>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</si>
  <si>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</si>
  <si>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</si>
  <si>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</si>
  <si>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</si>
  <si>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</si>
  <si>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</si>
  <si>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</si>
  <si>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</si>
  <si>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</si>
  <si>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</si>
  <si>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</si>
  <si>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</si>
  <si>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</si>
  <si>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</si>
  <si>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</si>
  <si>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</si>
  <si>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</si>
  <si>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</si>
  <si>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</si>
  <si>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</si>
  <si>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</si>
  <si>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</si>
  <si>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</si>
  <si>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</si>
  <si>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</si>
  <si>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</si>
  <si>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</si>
  <si>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</si>
  <si>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</si>
  <si>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</si>
  <si>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</si>
  <si>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</si>
  <si>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</si>
  <si>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</si>
  <si>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</si>
  <si>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</si>
  <si>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</si>
  <si>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</si>
  <si>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</si>
  <si>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</si>
  <si>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</si>
  <si>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</si>
  <si>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</si>
  <si>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</si>
  <si>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</si>
  <si>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</si>
  <si>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</si>
  <si>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</si>
  <si>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</si>
  <si>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</si>
  <si>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</si>
  <si>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</si>
  <si>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</si>
  <si>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</si>
  <si>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</si>
  <si>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</si>
  <si>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</si>
  <si>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</si>
  <si>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</si>
  <si>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</si>
  <si>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</si>
  <si>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</si>
  <si>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</si>
  <si>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</si>
  <si>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</si>
  <si>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</si>
  <si>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</si>
  <si>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</si>
  <si>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</si>
  <si>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</si>
  <si>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</si>
  <si>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</si>
  <si>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</si>
  <si>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</si>
  <si>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</si>
  <si>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</si>
  <si>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</si>
  <si>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</si>
  <si>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</si>
  <si>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</si>
  <si>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</si>
  <si>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</si>
  <si>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</si>
  <si>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</si>
  <si>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</si>
  <si>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</si>
  <si>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</si>
  <si>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</si>
  <si>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</si>
  <si>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</si>
  <si>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</si>
  <si>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</si>
  <si>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</si>
  <si>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</si>
  <si>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</si>
  <si>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</si>
  <si>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</si>
  <si>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</si>
  <si>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</si>
  <si>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</si>
  <si>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</si>
  <si>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</si>
  <si>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</si>
  <si>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</si>
  <si>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</si>
  <si>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</si>
  <si>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</si>
  <si>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</si>
  <si>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</si>
  <si>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</si>
  <si>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</si>
  <si>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</si>
  <si>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</si>
  <si>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</si>
  <si>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</si>
  <si>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</si>
  <si>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</si>
  <si>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</si>
  <si>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</si>
  <si>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</si>
  <si>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</si>
  <si>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</si>
  <si>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</si>
  <si>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</si>
  <si>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</si>
  <si>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</si>
  <si>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</si>
  <si>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</si>
  <si>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</si>
  <si>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</si>
  <si>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</si>
  <si>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</si>
  <si>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</si>
  <si>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</si>
  <si>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</si>
  <si>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</si>
  <si>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</si>
  <si>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</si>
  <si>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</si>
  <si>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</si>
  <si>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</si>
  <si>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</si>
  <si>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</si>
  <si>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</si>
  <si>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</si>
  <si>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</si>
  <si>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</si>
  <si>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</si>
  <si>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</si>
  <si>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</si>
  <si>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</si>
  <si>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</si>
  <si>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</si>
  <si>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</si>
  <si>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</si>
  <si>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</si>
  <si>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</si>
  <si>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</si>
  <si>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</si>
  <si>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</si>
  <si>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</si>
  <si>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</si>
  <si>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</si>
  <si>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</si>
  <si>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</si>
  <si>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</si>
  <si>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</si>
  <si>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</si>
  <si>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</si>
  <si>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</si>
  <si>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</si>
  <si>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</si>
  <si>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</si>
  <si>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</si>
  <si>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</si>
  <si>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</si>
  <si>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</si>
  <si>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</si>
  <si>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</si>
  <si>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</si>
  <si>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</si>
  <si>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</si>
  <si>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</si>
  <si>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</si>
  <si>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</si>
  <si>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</si>
  <si>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</si>
  <si>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</si>
  <si>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</si>
  <si>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</si>
  <si>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</si>
  <si>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</si>
  <si>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</si>
  <si>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</si>
  <si>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</si>
  <si>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</si>
  <si>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</si>
  <si>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</si>
  <si>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</si>
  <si>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</si>
  <si>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</si>
  <si>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</si>
  <si>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</si>
  <si>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</si>
  <si>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</si>
  <si>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</si>
  <si>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</si>
  <si>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</si>
  <si>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</si>
  <si>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</si>
  <si>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</si>
  <si>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</si>
  <si>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</si>
  <si>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</si>
  <si>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</si>
  <si>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</si>
  <si>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</si>
  <si>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</si>
  <si>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</si>
  <si>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</si>
  <si>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</si>
  <si>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</si>
  <si>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</si>
  <si>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</si>
  <si>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</si>
  <si>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</si>
  <si>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</si>
  <si>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</si>
  <si>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</si>
  <si>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</si>
  <si>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</si>
  <si>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</si>
  <si>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</si>
  <si>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</si>
  <si>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</si>
  <si>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</si>
  <si>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</si>
  <si>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</si>
  <si>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</si>
  <si>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</si>
  <si>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</si>
  <si>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</si>
  <si>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</si>
  <si>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</si>
  <si>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</si>
  <si>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</si>
  <si>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</si>
  <si>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</si>
  <si>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</si>
  <si>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</si>
  <si>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</si>
  <si>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</si>
  <si>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</si>
  <si>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</si>
  <si>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</si>
  <si>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</si>
  <si>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</si>
  <si>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</si>
  <si>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</si>
  <si>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</si>
  <si>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</si>
  <si>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</si>
  <si>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</si>
  <si>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</si>
  <si>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</si>
  <si>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</si>
  <si>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</si>
  <si>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</si>
  <si>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</si>
  <si>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</si>
  <si>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</si>
  <si>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</si>
  <si>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</si>
  <si>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</si>
  <si>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</si>
  <si>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</si>
  <si>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</si>
  <si>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</si>
  <si>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</si>
  <si>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</si>
  <si>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</si>
  <si>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</si>
  <si>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</si>
  <si>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</si>
  <si>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</si>
  <si>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</si>
  <si>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</si>
  <si>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</si>
  <si>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</si>
  <si>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</si>
  <si>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</si>
  <si>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</si>
  <si>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</si>
  <si>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</si>
  <si>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</si>
  <si>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</si>
  <si>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</si>
  <si>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</si>
  <si>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</si>
  <si>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</si>
  <si>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</si>
  <si>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</si>
  <si>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</si>
  <si>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</si>
  <si>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</si>
  <si>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</si>
  <si>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</si>
  <si>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</si>
  <si>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</si>
  <si>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</si>
  <si>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</si>
  <si>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</si>
  <si>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</si>
  <si>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</si>
  <si>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</si>
  <si>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</si>
  <si>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</si>
  <si>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</si>
  <si>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</si>
  <si>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</si>
  <si>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</si>
  <si>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</si>
  <si>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</si>
  <si>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</si>
  <si>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</si>
  <si>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</si>
  <si>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</si>
  <si>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</si>
  <si>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</si>
  <si>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</si>
  <si>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</si>
  <si>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</si>
  <si>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</si>
  <si>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</si>
  <si>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</si>
  <si>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</si>
  <si>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</si>
  <si>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</si>
  <si>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</si>
  <si>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</si>
  <si>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</si>
  <si>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</si>
  <si>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</si>
  <si>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</si>
  <si>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</si>
  <si>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</si>
  <si>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</si>
  <si>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</si>
  <si>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</si>
  <si>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</si>
  <si>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</si>
  <si>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</si>
  <si>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</si>
  <si>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</si>
  <si>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</si>
  <si>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</si>
  <si>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</si>
  <si>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</si>
  <si>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</si>
  <si>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</si>
  <si>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</si>
  <si>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</si>
  <si>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</si>
  <si>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</si>
  <si>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</si>
  <si>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</si>
  <si>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</si>
  <si>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</si>
  <si>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</si>
  <si>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</si>
  <si>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</si>
  <si>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</si>
  <si>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</si>
  <si>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</si>
  <si>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</si>
  <si>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</si>
  <si>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</si>
  <si>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</si>
  <si>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</si>
  <si>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</si>
  <si>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</si>
  <si>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</si>
  <si>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</si>
  <si>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</si>
  <si>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</si>
  <si>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</si>
  <si>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</si>
  <si>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</si>
  <si>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</si>
  <si>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</si>
  <si>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</si>
  <si>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</si>
  <si>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</si>
  <si>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</si>
  <si>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</si>
  <si>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</si>
  <si>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</si>
  <si>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</si>
  <si>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</si>
  <si>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</si>
  <si>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</si>
  <si>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</si>
  <si>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</si>
  <si>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</si>
  <si>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</si>
  <si>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</si>
  <si>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</si>
  <si>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</si>
  <si>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</si>
  <si>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</si>
  <si>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</si>
  <si>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</si>
  <si>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</si>
  <si>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</si>
  <si>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</si>
  <si>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</si>
  <si>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</si>
  <si>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</si>
  <si>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</si>
  <si>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</si>
  <si>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</si>
  <si>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</si>
  <si>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</si>
  <si>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</si>
  <si>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</si>
  <si>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</si>
  <si>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</si>
  <si>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</si>
  <si>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</si>
  <si>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</si>
  <si>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</si>
  <si>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</si>
  <si>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</si>
  <si>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</si>
  <si>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</si>
  <si>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</si>
  <si>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</si>
  <si>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</si>
  <si>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</si>
  <si>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</si>
  <si>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</si>
  <si>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</si>
  <si>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</si>
  <si>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</si>
  <si>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</si>
  <si>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</si>
  <si>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</si>
  <si>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</si>
  <si>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</si>
  <si>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</si>
  <si>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</si>
  <si>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</si>
  <si>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</si>
  <si>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</si>
  <si>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</si>
  <si>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</si>
  <si>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</si>
  <si>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</si>
  <si>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</si>
  <si>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</si>
  <si>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</si>
  <si>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</si>
  <si>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</si>
  <si>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</si>
  <si>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</si>
  <si>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</si>
  <si>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</si>
  <si>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</si>
  <si>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</si>
  <si>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</si>
  <si>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</si>
  <si>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</si>
  <si>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</si>
  <si>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</si>
  <si>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</si>
  <si>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</si>
  <si>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</si>
  <si>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</si>
  <si>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</si>
  <si>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</si>
  <si>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</si>
  <si>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</si>
  <si>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</si>
  <si>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</si>
  <si>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</si>
  <si>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</si>
  <si>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</si>
  <si>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</si>
  <si>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</si>
  <si>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</si>
  <si>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</si>
  <si>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</si>
  <si>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</si>
  <si>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</si>
  <si>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</si>
  <si>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</si>
  <si>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</si>
  <si>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</si>
  <si>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</si>
  <si>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</si>
  <si>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</si>
  <si>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</si>
  <si>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</si>
  <si>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</si>
  <si>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</si>
  <si>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</si>
  <si>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</si>
  <si>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</si>
  <si>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</si>
  <si>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</si>
  <si>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</si>
  <si>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</si>
  <si>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</si>
  <si>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</si>
  <si>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</si>
  <si>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</si>
  <si>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</si>
  <si>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</si>
  <si>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</si>
  <si>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</si>
  <si>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</si>
  <si>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</si>
  <si>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</si>
  <si>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</si>
  <si>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</si>
  <si>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</si>
  <si>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</si>
  <si>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</si>
  <si>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</si>
  <si>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</si>
  <si>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</si>
  <si>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</si>
  <si>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</si>
  <si>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</si>
  <si>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</si>
  <si>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</si>
  <si>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</si>
  <si>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</si>
  <si>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</si>
  <si>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</si>
  <si>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</si>
  <si>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</si>
  <si>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</si>
  <si>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</si>
  <si>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</si>
  <si>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</si>
  <si>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</si>
  <si>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</si>
  <si>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</si>
  <si>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</si>
  <si>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</si>
  <si>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</si>
  <si>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</si>
  <si>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</si>
  <si>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</si>
  <si>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</si>
  <si>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</si>
  <si>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</si>
  <si>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</si>
  <si>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</si>
  <si>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</si>
  <si>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</si>
  <si>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</si>
  <si>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</si>
  <si>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</si>
  <si>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</si>
  <si>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</si>
  <si>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</si>
  <si>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</si>
  <si>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</si>
  <si>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</si>
  <si>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</si>
  <si>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</si>
  <si>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</si>
  <si>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</si>
  <si>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</si>
  <si>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</si>
  <si>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</si>
  <si>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</si>
  <si>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</si>
  <si>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</si>
  <si>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</si>
  <si>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</si>
  <si>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</si>
  <si>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</si>
  <si>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</si>
  <si>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</si>
  <si>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</si>
  <si>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</si>
  <si>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</si>
  <si>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</si>
  <si>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</si>
  <si>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</si>
  <si>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</si>
  <si>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</si>
  <si>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</si>
  <si>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</si>
  <si>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</si>
  <si>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</si>
  <si>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</si>
  <si>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</si>
  <si>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</si>
  <si>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</si>
  <si>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</si>
  <si>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</si>
  <si>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</si>
  <si>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</si>
  <si>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</si>
  <si>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</si>
  <si>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</si>
  <si>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</si>
  <si>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</si>
  <si>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</si>
  <si>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</si>
  <si>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</si>
  <si>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</si>
  <si>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</si>
  <si>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</si>
  <si>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</si>
  <si>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</si>
  <si>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</si>
  <si>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</si>
  <si>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</si>
  <si>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</si>
  <si>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</si>
  <si>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</si>
  <si>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</si>
  <si>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</si>
  <si>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</si>
  <si>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</si>
  <si>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</si>
  <si>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</si>
  <si>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</si>
  <si>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</si>
  <si>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</si>
  <si>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</si>
  <si>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</si>
  <si>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</si>
  <si>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</si>
  <si>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</si>
  <si>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</si>
  <si>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</si>
  <si>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</si>
  <si>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</si>
  <si>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</si>
  <si>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</si>
  <si>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</si>
  <si>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</si>
  <si>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</si>
  <si>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</si>
  <si>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</si>
  <si>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</si>
  <si>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</si>
  <si>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</si>
  <si>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</si>
  <si>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</si>
  <si>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</si>
  <si>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</si>
  <si>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</si>
  <si>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</si>
  <si>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</si>
  <si>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</si>
  <si>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</si>
  <si>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</si>
  <si>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</si>
  <si>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</si>
  <si>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</si>
  <si>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</si>
  <si>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</si>
  <si>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</si>
  <si>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</si>
  <si>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</si>
  <si>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</si>
  <si>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</si>
  <si>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</si>
  <si>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</si>
  <si>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</si>
  <si>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</si>
  <si>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</si>
  <si>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</si>
  <si>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</si>
  <si>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</si>
  <si>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</si>
  <si>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</si>
  <si>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</si>
  <si>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</si>
  <si>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</si>
  <si>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</si>
  <si>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</si>
  <si>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</si>
  <si>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</si>
  <si>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</si>
  <si>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</si>
  <si>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</si>
  <si>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</si>
  <si>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</si>
  <si>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</si>
  <si>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</si>
  <si>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</si>
  <si>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</si>
  <si>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</si>
  <si>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</si>
  <si>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</si>
  <si>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</si>
  <si>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</si>
  <si>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</si>
  <si>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</si>
  <si>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</si>
  <si>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</si>
  <si>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</si>
  <si>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</si>
  <si>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</si>
  <si>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</si>
  <si>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</si>
  <si>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</si>
  <si>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</si>
  <si>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</si>
  <si>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</si>
  <si>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</si>
  <si>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</si>
  <si>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</si>
  <si>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</si>
  <si>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</si>
  <si>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</si>
  <si>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</si>
  <si>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</si>
  <si>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</si>
  <si>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</si>
  <si>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</si>
  <si>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</si>
  <si>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</si>
  <si>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</si>
  <si>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</si>
  <si>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</si>
  <si>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</si>
  <si>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</si>
  <si>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</si>
  <si>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</si>
  <si>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</si>
  <si>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</si>
  <si>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</si>
  <si>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</si>
  <si>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</si>
  <si>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</si>
  <si>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</si>
  <si>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</si>
  <si>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</si>
  <si>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</si>
  <si>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</si>
  <si>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</si>
  <si>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</si>
  <si>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</si>
  <si>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</si>
  <si>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</si>
  <si>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</si>
  <si>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</si>
  <si>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</si>
  <si>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</si>
  <si>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</si>
  <si>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</si>
  <si>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</si>
  <si>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</si>
  <si>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</si>
  <si>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</si>
  <si>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</si>
  <si>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</si>
  <si>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</si>
  <si>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</si>
  <si>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</si>
  <si>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</si>
  <si>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</si>
  <si>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</si>
  <si>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</si>
  <si>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</si>
  <si>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</si>
  <si>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</si>
  <si>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</si>
  <si>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</si>
  <si>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</si>
  <si>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</si>
  <si>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</si>
  <si>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</si>
  <si>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</si>
  <si>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</si>
  <si>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</si>
  <si>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</si>
  <si>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</si>
  <si>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</si>
  <si>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</si>
  <si>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</si>
  <si>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</si>
  <si>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</si>
  <si>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</si>
  <si>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</si>
  <si>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</si>
  <si>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</si>
  <si>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</si>
  <si>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</si>
  <si>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</si>
  <si>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</si>
  <si>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</si>
  <si>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</si>
  <si>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</si>
  <si>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</si>
  <si>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</si>
  <si>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</si>
  <si>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</si>
  <si>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</si>
  <si>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</si>
  <si>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</si>
  <si>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</si>
  <si>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</si>
  <si>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</si>
  <si>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</si>
  <si>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</si>
  <si>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</si>
  <si>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</si>
  <si>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</si>
  <si>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</si>
  <si>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</si>
  <si>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</si>
  <si>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</si>
  <si>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</si>
  <si>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</si>
  <si>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</si>
  <si>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</si>
  <si>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</si>
  <si>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</si>
  <si>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</si>
  <si>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</si>
  <si>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</si>
  <si>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</si>
  <si>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</si>
  <si>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</si>
  <si>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</si>
  <si>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</si>
  <si>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</si>
  <si>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</si>
  <si>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</si>
  <si>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</si>
  <si>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</si>
  <si>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</si>
  <si>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</si>
  <si>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</si>
  <si>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</si>
  <si>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</si>
  <si>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</si>
  <si>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</si>
  <si>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</si>
  <si>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</si>
  <si>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</si>
  <si>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</si>
  <si>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</si>
  <si>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</si>
  <si>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</si>
  <si>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</si>
  <si>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</si>
  <si>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</si>
  <si>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</si>
  <si>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</si>
  <si>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</si>
  <si>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</si>
  <si>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</si>
  <si>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</si>
  <si>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</si>
  <si>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</si>
  <si>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</si>
  <si>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</si>
  <si>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</si>
  <si>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</si>
  <si>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</si>
  <si>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</si>
  <si>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</si>
  <si>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</si>
  <si>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</si>
  <si>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</si>
  <si>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</si>
  <si>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</si>
  <si>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</si>
  <si>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</si>
  <si>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</si>
  <si>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</si>
  <si>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</si>
  <si>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</si>
  <si>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</si>
  <si>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</si>
  <si>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</si>
  <si>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</si>
  <si>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</si>
  <si>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</si>
  <si>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</si>
  <si>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</si>
  <si>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</si>
  <si>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</si>
  <si>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</si>
  <si>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</si>
  <si>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</si>
  <si>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</si>
  <si>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</si>
  <si>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</si>
  <si>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</si>
  <si>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</si>
  <si>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</si>
  <si>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</si>
  <si>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</si>
  <si>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</si>
  <si>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</si>
  <si>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</si>
  <si>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</si>
  <si>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</si>
  <si>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</si>
  <si>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</si>
  <si>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</si>
  <si>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</si>
  <si>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</si>
  <si>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</si>
  <si>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</si>
  <si>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</si>
  <si>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</si>
  <si>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</si>
  <si>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</si>
  <si>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</si>
  <si>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</si>
  <si>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</si>
  <si>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</si>
  <si>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</si>
  <si>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</si>
  <si>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</si>
  <si>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</si>
  <si>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</si>
  <si>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</si>
  <si>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</si>
  <si>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</si>
  <si>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</si>
  <si>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</si>
  <si>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</si>
  <si>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</si>
  <si>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</si>
  <si>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</si>
  <si>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</si>
  <si>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</si>
  <si>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</si>
  <si>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</si>
  <si>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</si>
  <si>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</si>
  <si>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</si>
  <si>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</si>
  <si>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</si>
  <si>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</si>
  <si>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</si>
  <si>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</si>
  <si>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</si>
  <si>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</si>
  <si>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</si>
  <si>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</si>
  <si>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</si>
  <si>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</si>
  <si>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</si>
  <si>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</si>
  <si>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</si>
  <si>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</si>
  <si>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</si>
  <si>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</si>
  <si>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</si>
  <si>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</si>
  <si>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</si>
  <si>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</si>
  <si>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</si>
  <si>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</si>
  <si>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</si>
  <si>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</si>
  <si>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</si>
  <si>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</si>
  <si>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</si>
  <si>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</si>
  <si>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</si>
  <si>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</si>
  <si>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</si>
  <si>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</si>
  <si>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</si>
  <si>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</si>
  <si>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</si>
  <si>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</si>
  <si>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</si>
  <si>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</si>
  <si>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</si>
  <si>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</si>
  <si>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</si>
  <si>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</si>
  <si>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</si>
  <si>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</si>
  <si>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</si>
  <si>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</si>
  <si>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</si>
  <si>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</si>
  <si>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</si>
  <si>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</si>
  <si>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</si>
  <si>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</si>
  <si>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</si>
  <si>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</si>
  <si>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</si>
  <si>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</si>
  <si>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</si>
  <si>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</si>
  <si>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</si>
  <si>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</si>
  <si>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</si>
  <si>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</si>
  <si>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</si>
  <si>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</si>
  <si>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</si>
  <si>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</si>
  <si>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</si>
  <si>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</si>
  <si>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</si>
  <si>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</si>
  <si>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</si>
  <si>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</si>
  <si>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</si>
  <si>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</si>
  <si>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</si>
  <si>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</si>
  <si>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</si>
  <si>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</si>
  <si>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</si>
  <si>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</si>
  <si>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</si>
  <si>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</si>
  <si>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</si>
  <si>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</si>
  <si>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</si>
  <si>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</si>
  <si>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</si>
  <si>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</si>
  <si>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</si>
  <si>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</si>
  <si>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</si>
  <si>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</si>
  <si>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</si>
  <si>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</si>
  <si>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</si>
  <si>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</si>
  <si>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</si>
  <si>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</si>
  <si>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</si>
  <si>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</si>
  <si>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</si>
  <si>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</si>
  <si>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</si>
  <si>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</si>
  <si>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</si>
  <si>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</si>
  <si>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</si>
  <si>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</si>
  <si>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</si>
  <si>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</si>
  <si>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</si>
  <si>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</si>
  <si>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</si>
  <si>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</si>
  <si>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</si>
  <si>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</si>
  <si>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</si>
  <si>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</si>
  <si>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</si>
  <si>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</si>
  <si>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</si>
  <si>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</si>
  <si>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</si>
  <si>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</si>
  <si>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</si>
  <si>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</si>
  <si>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</si>
  <si>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</si>
  <si>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</si>
  <si>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</si>
  <si>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</si>
  <si>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</si>
  <si>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</si>
  <si>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</si>
  <si>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</si>
  <si>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</si>
  <si>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</si>
  <si>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</si>
  <si>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</si>
  <si>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</si>
  <si>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</si>
  <si>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</si>
  <si>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</si>
  <si>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</si>
  <si>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</si>
  <si>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</si>
  <si>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</si>
  <si>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</si>
  <si>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</si>
  <si>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</si>
  <si>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</si>
  <si>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</si>
  <si>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</si>
  <si>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</si>
  <si>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</si>
  <si>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</si>
  <si>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</si>
  <si>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</si>
  <si>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</si>
  <si>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</si>
  <si>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</si>
  <si>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</si>
  <si>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</si>
  <si>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</si>
  <si>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</si>
  <si>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</si>
  <si>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</si>
  <si>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</si>
  <si>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</si>
  <si>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</si>
  <si>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</si>
  <si>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</si>
  <si>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</si>
  <si>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</si>
  <si>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</si>
  <si>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</si>
  <si>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</si>
  <si>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</si>
  <si>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</si>
  <si>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</si>
  <si>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</si>
  <si>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</si>
  <si>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</si>
  <si>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</si>
  <si>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</si>
  <si>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</si>
  <si>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</si>
  <si>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</si>
  <si>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</si>
  <si>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</si>
  <si>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</si>
  <si>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</si>
  <si>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</si>
  <si>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</si>
  <si>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</si>
  <si>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</si>
  <si>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</si>
  <si>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</si>
  <si>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</si>
  <si>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</si>
  <si>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</si>
  <si>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</si>
  <si>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</si>
  <si>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</si>
  <si>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</si>
  <si>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</si>
  <si>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</si>
  <si>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</si>
  <si>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</si>
  <si>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</si>
  <si>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</si>
  <si>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</si>
  <si>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</si>
  <si>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</si>
  <si>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</si>
  <si>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</si>
  <si>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</si>
  <si>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</si>
  <si>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</si>
  <si>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</si>
  <si>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</si>
  <si>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</si>
  <si>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</si>
  <si>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</si>
  <si>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</si>
  <si>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</si>
  <si>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</si>
  <si>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</si>
  <si>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</si>
  <si>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</si>
  <si>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</si>
  <si>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</si>
  <si>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</si>
  <si>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</si>
  <si>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</si>
  <si>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</si>
  <si>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</si>
  <si>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</si>
  <si>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</si>
  <si>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</si>
  <si>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</si>
  <si>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</si>
  <si>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</si>
  <si>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</si>
  <si>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</si>
  <si>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</si>
  <si>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</si>
  <si>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</si>
  <si>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</si>
  <si>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</si>
  <si>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</si>
  <si>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</si>
  <si>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</si>
  <si>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</si>
  <si>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</si>
  <si>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</si>
  <si>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</si>
  <si>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</si>
  <si>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</si>
  <si>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</si>
  <si>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</si>
  <si>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</si>
  <si>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</si>
  <si>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</si>
  <si>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</si>
  <si>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</si>
  <si>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</si>
  <si>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</si>
  <si>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</si>
  <si>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</si>
  <si>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</si>
  <si>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</si>
  <si>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</si>
  <si>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</si>
  <si>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</si>
  <si>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</si>
  <si>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</si>
  <si>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</si>
  <si>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</si>
  <si>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</si>
  <si>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</si>
  <si>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</si>
  <si>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</si>
  <si>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</si>
  <si>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</si>
  <si>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</si>
  <si>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</si>
  <si>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</si>
  <si>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</si>
  <si>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</si>
  <si>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</si>
  <si>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</si>
  <si>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</si>
  <si>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</si>
  <si>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</si>
  <si>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</si>
  <si>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</si>
  <si>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</si>
  <si>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</si>
  <si>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</si>
  <si>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</si>
  <si>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</si>
  <si>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</si>
  <si>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</si>
  <si>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</si>
  <si>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</si>
  <si>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</si>
  <si>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</si>
  <si>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</si>
  <si>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</si>
  <si>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</si>
  <si>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</si>
  <si>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</si>
  <si>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</si>
  <si>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</si>
  <si>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</si>
  <si>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</si>
  <si>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</si>
  <si>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</si>
  <si>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</si>
  <si>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</si>
  <si>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</si>
  <si>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</si>
  <si>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</si>
  <si>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</si>
  <si>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</si>
  <si>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</si>
  <si>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</si>
  <si>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</si>
  <si>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</si>
  <si>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</si>
  <si>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</si>
  <si>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</si>
  <si>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</si>
  <si>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</si>
  <si>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</si>
  <si>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</si>
  <si>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</si>
  <si>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</si>
  <si>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</si>
  <si>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</si>
  <si>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</si>
  <si>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</si>
  <si>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</si>
  <si>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</si>
  <si>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</si>
  <si>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</si>
  <si>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</si>
  <si>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</si>
  <si>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</si>
  <si>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</si>
  <si>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</si>
  <si>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</si>
  <si>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</si>
  <si>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</si>
  <si>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</si>
  <si>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</si>
  <si>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</si>
  <si>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</si>
  <si>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</si>
  <si>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</si>
  <si>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</si>
  <si>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</si>
  <si>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</si>
  <si>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</si>
  <si>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</si>
  <si>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</si>
  <si>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</si>
  <si>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</si>
  <si>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</si>
  <si>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</si>
  <si>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</si>
  <si>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</si>
  <si>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</si>
  <si>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</si>
  <si>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</si>
  <si>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</si>
  <si>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</si>
  <si>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</si>
  <si>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</si>
  <si>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</si>
  <si>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</si>
  <si>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</si>
  <si>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</si>
  <si>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</si>
  <si>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</si>
  <si>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</si>
  <si>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</si>
  <si>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</si>
  <si>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</si>
  <si>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</si>
  <si>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</si>
  <si>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</si>
  <si>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</si>
  <si>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</si>
  <si>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</si>
  <si>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</si>
  <si>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</si>
  <si>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</si>
  <si>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</si>
  <si>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</si>
  <si>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</si>
  <si>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</si>
  <si>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</si>
  <si>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</si>
  <si>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</si>
  <si>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</si>
  <si>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</si>
  <si>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</si>
  <si>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</si>
  <si>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</si>
  <si>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</si>
  <si>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</si>
  <si>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</si>
  <si>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</si>
  <si>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</si>
  <si>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</si>
  <si>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</si>
  <si>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</si>
  <si>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</si>
  <si>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</si>
  <si>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</si>
  <si>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</si>
  <si>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</si>
  <si>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</si>
  <si>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</si>
  <si>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</si>
  <si>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</si>
  <si>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</si>
  <si>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</si>
  <si>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</si>
  <si>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</si>
  <si>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</si>
  <si>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</si>
  <si>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</si>
  <si>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</si>
  <si>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</si>
  <si>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</si>
  <si>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</si>
  <si>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</si>
  <si>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</si>
  <si>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</si>
  <si>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</si>
  <si>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</si>
  <si>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</si>
  <si>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</si>
  <si>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</si>
  <si>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</si>
  <si>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</si>
  <si>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</si>
  <si>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</si>
  <si>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</si>
  <si>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</si>
  <si>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</si>
  <si>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</si>
  <si>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</si>
  <si>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</si>
  <si>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</si>
  <si>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</si>
  <si>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</si>
  <si>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</si>
  <si>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</si>
  <si>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</si>
  <si>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</si>
  <si>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</si>
  <si>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</si>
  <si>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</si>
  <si>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</si>
  <si>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</si>
  <si>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</si>
  <si>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</si>
  <si>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</si>
  <si>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</si>
  <si>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</si>
  <si>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</si>
  <si>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</si>
  <si>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</si>
  <si>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</si>
  <si>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</si>
  <si>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</si>
  <si>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</si>
  <si>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</si>
  <si>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</si>
  <si>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</si>
  <si>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</si>
  <si>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</si>
  <si>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</si>
  <si>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</si>
  <si>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</si>
  <si>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</si>
  <si>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</si>
  <si>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</si>
  <si>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</si>
  <si>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</si>
  <si>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</si>
  <si>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</si>
  <si>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</si>
  <si>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</si>
  <si>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</si>
  <si>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</si>
  <si>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</si>
  <si>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</si>
  <si>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</si>
  <si>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</si>
  <si>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</si>
  <si>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</si>
  <si>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</si>
  <si>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</si>
  <si>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</si>
  <si>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</si>
  <si>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</si>
  <si>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</si>
  <si>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</si>
  <si>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</si>
  <si>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</si>
  <si>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</si>
  <si>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</si>
  <si>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</si>
  <si>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</si>
  <si>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</si>
  <si>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</si>
  <si>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</si>
  <si>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</si>
  <si>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</si>
  <si>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</si>
  <si>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</si>
  <si>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</si>
  <si>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</si>
  <si>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</si>
  <si>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</si>
  <si>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</si>
  <si>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</si>
  <si>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</si>
  <si>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</si>
  <si>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</si>
  <si>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</si>
  <si>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</si>
  <si>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</si>
  <si>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</si>
  <si>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</si>
  <si>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</si>
  <si>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</si>
  <si>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</si>
  <si>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</si>
  <si>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</si>
  <si>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</si>
  <si>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</si>
  <si>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</si>
  <si>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</si>
  <si>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</si>
  <si>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</si>
  <si>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</si>
  <si>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</si>
  <si>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</si>
  <si>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</si>
  <si>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</si>
  <si>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</si>
  <si>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</si>
  <si>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</si>
  <si>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</si>
  <si>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</si>
  <si>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</si>
  <si>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</si>
  <si>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</si>
  <si>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</si>
  <si>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</si>
  <si>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</si>
  <si>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</si>
  <si>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</si>
  <si>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</si>
  <si>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</si>
  <si>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</si>
  <si>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</si>
  <si>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</si>
  <si>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</si>
  <si>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</si>
  <si>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</si>
  <si>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</si>
  <si>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</si>
  <si>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</si>
  <si>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</si>
  <si>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</si>
  <si>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</si>
  <si>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</si>
  <si>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</si>
  <si>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</si>
  <si>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</si>
  <si>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</si>
  <si>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</si>
  <si>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</si>
  <si>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</si>
  <si>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</si>
  <si>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</si>
  <si>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</si>
  <si>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</si>
  <si>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</si>
  <si>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</si>
  <si>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</si>
  <si>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</si>
  <si>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</si>
  <si>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</si>
  <si>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</si>
  <si>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</si>
  <si>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</si>
  <si>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</si>
  <si>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</si>
  <si>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</si>
  <si>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</si>
  <si>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</si>
  <si>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</si>
  <si>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</si>
  <si>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</si>
  <si>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</si>
  <si>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</si>
  <si>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</si>
  <si>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</si>
  <si>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</si>
  <si>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</si>
  <si>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</si>
  <si>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</si>
  <si>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</si>
  <si>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</si>
  <si>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</si>
  <si>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</si>
  <si>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</si>
  <si>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</si>
  <si>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</si>
  <si>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</si>
  <si>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</si>
  <si>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</si>
  <si>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</si>
  <si>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</si>
  <si>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</si>
  <si>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</si>
  <si>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</si>
  <si>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</si>
  <si>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</si>
  <si>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</si>
  <si>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</si>
  <si>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</si>
  <si>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</si>
  <si>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</si>
  <si>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</si>
  <si>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</si>
  <si>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</si>
  <si>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</si>
  <si>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</si>
  <si>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</si>
  <si>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</si>
  <si>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</si>
  <si>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</si>
  <si>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</si>
  <si>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</si>
  <si>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</si>
  <si>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</si>
  <si>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</si>
  <si>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</si>
  <si>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</si>
  <si>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</si>
  <si>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</si>
  <si>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</si>
  <si>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</si>
  <si>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</si>
  <si>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</si>
  <si>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</si>
  <si>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</si>
  <si>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</si>
  <si>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</si>
  <si>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</si>
  <si>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</si>
  <si>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</si>
  <si>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</si>
  <si>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</si>
  <si>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</si>
  <si>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</si>
  <si>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</si>
  <si>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</si>
  <si>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</si>
  <si>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</si>
  <si>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</si>
  <si>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</si>
  <si>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</si>
  <si>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</si>
  <si>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</si>
  <si>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</si>
  <si>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</si>
  <si>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</si>
  <si>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</si>
  <si>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</si>
  <si>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</si>
  <si>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</si>
  <si>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</si>
  <si>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</si>
  <si>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</si>
  <si>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</si>
  <si>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</si>
  <si>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</si>
  <si>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</si>
  <si>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</si>
  <si>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</si>
  <si>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</si>
  <si>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</si>
  <si>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</si>
  <si>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</si>
  <si>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</si>
  <si>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</si>
  <si>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</si>
  <si>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</si>
  <si>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</si>
  <si>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</si>
  <si>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</si>
  <si>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</si>
  <si>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</si>
  <si>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</si>
  <si>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</si>
  <si>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</si>
  <si>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</si>
  <si>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</si>
  <si>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</si>
  <si>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</si>
  <si>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</si>
  <si>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</si>
  <si>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</si>
  <si>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</si>
  <si>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</si>
  <si>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</si>
  <si>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</si>
  <si>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</si>
  <si>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</si>
  <si>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</si>
  <si>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</si>
  <si>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</si>
  <si>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</si>
  <si>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</si>
  <si>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</si>
  <si>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</si>
  <si>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</si>
  <si>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</si>
  <si>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</si>
  <si>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</si>
  <si>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</si>
  <si>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</si>
  <si>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</si>
  <si>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</si>
  <si>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</si>
  <si>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</si>
  <si>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</si>
  <si>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</si>
  <si>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</si>
  <si>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</si>
  <si>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</si>
  <si>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</si>
  <si>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</si>
  <si>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</si>
  <si>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</si>
  <si>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</si>
  <si>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</si>
  <si>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</si>
  <si>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</si>
  <si>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</si>
  <si>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</si>
  <si>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</si>
  <si>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</si>
  <si>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</si>
  <si>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</si>
  <si>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</si>
  <si>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</si>
  <si>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</si>
  <si>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</si>
  <si>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</si>
  <si>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</si>
  <si>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</si>
  <si>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</si>
  <si>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</si>
  <si>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</si>
  <si>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</si>
  <si>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</si>
  <si>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</si>
  <si>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</si>
  <si>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</si>
  <si>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</si>
  <si>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</si>
  <si>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</si>
  <si>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</si>
  <si>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</si>
  <si>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</si>
  <si>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</si>
  <si>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</si>
  <si>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</si>
  <si>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</si>
  <si>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</si>
  <si>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</si>
  <si>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</si>
  <si>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</si>
  <si>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</si>
  <si>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</si>
  <si>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</si>
  <si>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</si>
  <si>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</si>
  <si>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</si>
  <si>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</si>
  <si>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</si>
  <si>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</si>
  <si>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</si>
  <si>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</si>
  <si>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</si>
  <si>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</si>
  <si>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</si>
  <si>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</si>
  <si>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</si>
  <si>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</si>
  <si>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</si>
  <si>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</si>
  <si>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</si>
  <si>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</si>
  <si>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</si>
  <si>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</si>
  <si>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</si>
  <si>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</si>
  <si>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</si>
  <si>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</si>
  <si>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</si>
  <si>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</si>
  <si>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</si>
  <si>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</si>
  <si>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</si>
  <si>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</si>
  <si>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</si>
  <si>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</si>
  <si>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</si>
  <si>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</si>
  <si>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</si>
  <si>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</si>
  <si>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</si>
  <si>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</si>
  <si>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</si>
  <si>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</si>
  <si>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</si>
  <si>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</si>
  <si>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</si>
  <si>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</si>
  <si>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</si>
  <si>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</si>
  <si>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</si>
  <si>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</si>
  <si>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</si>
  <si>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</si>
  <si>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</si>
  <si>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</si>
  <si>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</si>
  <si>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</si>
  <si>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</si>
  <si>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</si>
  <si>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</si>
  <si>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</si>
  <si>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</si>
  <si>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</si>
  <si>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</si>
  <si>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</si>
  <si>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</si>
  <si>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</si>
  <si>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</si>
  <si>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</si>
  <si>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</si>
  <si>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</si>
  <si>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</si>
  <si>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</si>
  <si>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</si>
  <si>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</si>
  <si>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</si>
  <si>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</si>
  <si>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</si>
  <si>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</si>
  <si>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</si>
  <si>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</si>
  <si>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</si>
  <si>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</si>
  <si>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</si>
  <si>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</si>
  <si>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</si>
  <si>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</si>
  <si>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</si>
  <si>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</si>
  <si>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</si>
  <si>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</si>
  <si>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</si>
  <si>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</si>
  <si>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</si>
  <si>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</si>
  <si>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</si>
  <si>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</si>
  <si>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</si>
  <si>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</si>
  <si>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</si>
  <si>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</si>
  <si>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</si>
  <si>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</si>
  <si>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</si>
  <si>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</si>
  <si>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</si>
  <si>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</si>
  <si>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</si>
  <si>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</si>
  <si>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</si>
  <si>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</si>
  <si>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</si>
  <si>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</si>
  <si>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</si>
  <si>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</si>
  <si>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</si>
  <si>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</si>
  <si>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</si>
  <si>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</si>
  <si>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</si>
  <si>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</si>
  <si>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</si>
  <si>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</si>
  <si>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</si>
  <si>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</si>
  <si>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</si>
  <si>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</si>
  <si>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</si>
  <si>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</si>
  <si>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</si>
  <si>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</si>
  <si>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</si>
  <si>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</si>
  <si>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</si>
  <si>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</si>
  <si>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</si>
  <si>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</si>
  <si>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</si>
  <si>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</si>
  <si>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</si>
  <si>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</si>
  <si>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</si>
  <si>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</si>
  <si>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</si>
  <si>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</si>
  <si>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</si>
  <si>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</si>
  <si>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</si>
  <si>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</si>
  <si>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</si>
  <si>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</si>
  <si>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</si>
  <si>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</si>
  <si>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</si>
  <si>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</si>
  <si>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</si>
  <si>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</si>
  <si>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</si>
  <si>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</si>
  <si>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</si>
  <si>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</si>
  <si>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</si>
  <si>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</si>
  <si>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</si>
  <si>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</si>
  <si>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</si>
  <si>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</si>
  <si>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</si>
  <si>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</si>
  <si>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</si>
  <si>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</si>
  <si>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</si>
  <si>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</si>
  <si>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</si>
  <si>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</si>
  <si>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</si>
  <si>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</si>
  <si>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</si>
  <si>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</si>
  <si>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</si>
  <si>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</si>
  <si>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</si>
  <si>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</si>
  <si>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</si>
  <si>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</si>
  <si>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</si>
  <si>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</si>
  <si>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</si>
  <si>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</si>
  <si>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</si>
  <si>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</si>
  <si>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</si>
  <si>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</si>
  <si>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</si>
  <si>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</si>
  <si>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</si>
  <si>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</si>
  <si>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</si>
  <si>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</si>
  <si>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</si>
  <si>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</si>
  <si>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</si>
  <si>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</si>
  <si>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</si>
  <si>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</si>
  <si>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</si>
  <si>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</si>
  <si>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</si>
  <si>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</si>
  <si>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</si>
  <si>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</si>
  <si>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</si>
  <si>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</si>
  <si>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</si>
  <si>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</si>
  <si>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</si>
  <si>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</si>
  <si>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</si>
  <si>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</si>
  <si>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</si>
  <si>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</si>
  <si>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</si>
  <si>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</si>
  <si>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</si>
  <si>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</si>
  <si>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</si>
  <si>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</si>
  <si>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</si>
  <si>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</si>
  <si>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</si>
  <si>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</si>
  <si>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</si>
  <si>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</si>
  <si>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</si>
  <si>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</si>
  <si>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</si>
  <si>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</si>
  <si>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</si>
  <si>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</si>
  <si>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</si>
  <si>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</si>
  <si>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</si>
  <si>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</si>
  <si>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</si>
  <si>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</si>
  <si>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</si>
  <si>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</si>
  <si>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</si>
  <si>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</si>
  <si>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</si>
  <si>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</si>
  <si>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</si>
  <si>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</si>
  <si>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</si>
  <si>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</si>
  <si>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</si>
  <si>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</si>
  <si>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</si>
  <si>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</si>
  <si>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</si>
  <si>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</si>
  <si>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</si>
  <si>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</si>
  <si>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</si>
  <si>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</si>
  <si>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</si>
  <si>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</si>
  <si>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</si>
  <si>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</si>
  <si>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</si>
  <si>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</si>
  <si>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</si>
  <si>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</si>
  <si>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</si>
  <si>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</si>
  <si>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</si>
  <si>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</si>
  <si>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</si>
  <si>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</si>
  <si>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</si>
  <si>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</si>
  <si>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</si>
  <si>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</si>
  <si>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</si>
  <si>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</si>
  <si>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</si>
  <si>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</si>
  <si>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</si>
  <si>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</si>
  <si>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</si>
  <si>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</si>
  <si>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</si>
  <si>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</si>
  <si>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</si>
  <si>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</si>
  <si>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</si>
  <si>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</si>
  <si>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</si>
  <si>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</si>
  <si>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</si>
  <si>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</si>
  <si>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</si>
  <si>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</si>
  <si>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</si>
  <si>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</si>
  <si>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</si>
  <si>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</si>
  <si>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</si>
  <si>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</si>
  <si>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</si>
  <si>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</si>
  <si>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</si>
  <si>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</si>
  <si>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</si>
  <si>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</si>
  <si>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</si>
  <si>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</si>
  <si>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</si>
  <si>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</si>
  <si>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</si>
  <si>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</si>
  <si>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</si>
  <si>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</si>
  <si>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</si>
  <si>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</si>
  <si>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</si>
  <si>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</si>
  <si>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</si>
  <si>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</si>
  <si>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</si>
  <si>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</si>
  <si>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</si>
  <si>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</si>
  <si>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</si>
  <si>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</si>
  <si>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</si>
  <si>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</si>
  <si>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</si>
  <si>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</si>
  <si>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</si>
  <si>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</si>
  <si>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</si>
  <si>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</si>
  <si>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</si>
  <si>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</si>
  <si>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</si>
  <si>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</si>
  <si>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</si>
  <si>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</si>
  <si>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</si>
  <si>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</si>
  <si>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</si>
  <si>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BFM8T61CT2L1QCEMIK50</t>
  </si>
  <si>
    <t>CH0435668204</t>
  </si>
  <si>
    <t>GEAR CERT ON NDX index</t>
  </si>
  <si>
    <t>UBSO SIF 1890MWHEDGE</t>
  </si>
  <si>
    <t>RWIXPE</t>
  </si>
  <si>
    <t xml:space="preserve">UBS London/P Wt NDX 20201102 </t>
  </si>
  <si>
    <t>UBSO_SIF_1890MWHEDGE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</si>
</sst>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F7" activePane="bottomRight" state="frozen"/>
      <selection pane="topRight" activeCell="E1" sqref="E1"/>
      <selection pane="bottomLeft" activeCell="A7" sqref="A7"/>
      <selection pane="bottomRight" activeCell="Q11" sqref="Q11"/>
    </sheetView>
  </sheetViews>
  <sheetFormatPr defaultColWidth="9.140625" defaultRowHeight="12.75"/>
  <cols>
    <col min="1" max="1" width="28.7109375" style="55" bestFit="1"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5" width="16.85546875" style="63" customWidth="1"/>
    <col min="16" max="16" width="25.7109375" style="63" bestFit="1" customWidth="1"/>
    <col min="17"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2488</v>
      </c>
      <c r="B2" s="64" t="s">
        <v>2515</v>
      </c>
      <c r="C2" s="64" t="s">
        <v>432</v>
      </c>
      <c r="D2" s="64" t="s">
        <v>1235</v>
      </c>
      <c r="E2" s="65">
        <v>1</v>
      </c>
      <c r="F2" s="65" t="s">
        <v>34</v>
      </c>
      <c r="G2" s="64" t="s">
        <v>263</v>
      </c>
      <c r="H2" s="3">
        <v>43420</v>
      </c>
      <c r="I2" s="64" t="s">
        <v>2733</v>
      </c>
      <c r="J2" s="219" t="str">
        <f>IF(C2="-","",VLOOKUP(C2,BondIssuerTable,2,0))</f>
        <v>UBS</v>
      </c>
      <c r="K2" s="219" t="str">
        <f>IF(D2="-","",VLOOKUP(D2,BondIssuingAgentsTable,2,0))</f>
        <v>SIF</v>
      </c>
      <c r="L2" s="95" t="str">
        <f>IF(D2="-","",VLOOKUP(D2,BondIssuingAgentsTable,3,0))</f>
        <v>ST</v>
      </c>
      <c r="M2" s="190" t="s">
        <v>2446</v>
      </c>
      <c r="N2" s="190" t="s">
        <v>723</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2736</v>
      </c>
      <c r="B7" s="64" t="s">
        <v>2735</v>
      </c>
      <c r="C7" s="64" t="s">
        <v>551</v>
      </c>
      <c r="D7" s="64" t="s">
        <v>2734</v>
      </c>
      <c r="E7" s="64" t="s">
        <v>2738</v>
      </c>
      <c r="F7" s="64" t="s">
        <v>2737</v>
      </c>
      <c r="G7" s="69">
        <v>100</v>
      </c>
      <c r="H7" s="69" t="s">
        <v>1375</v>
      </c>
      <c r="I7" s="65">
        <v>110</v>
      </c>
      <c r="J7" s="3">
        <v>43420</v>
      </c>
      <c r="K7" s="70">
        <v>44151</v>
      </c>
      <c r="L7" s="70">
        <v>44137</v>
      </c>
      <c r="M7" s="244">
        <v>2100</v>
      </c>
      <c r="N7" s="244"/>
      <c r="O7" s="245" t="str">
        <f t="shared" ref="O7:O38" si="0">IF(M7="-","",VLOOKUP(M7,EUSIPA_Table,2,0))</f>
        <v>Warrants</v>
      </c>
      <c r="P7" s="72" t="s">
        <v>2739</v>
      </c>
      <c r="Q7" s="104" t="s">
        <v>981</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D7:BD106 T7:T106 V7:V106 X7:X106 Z7:Z106 AB7:AB106 AD7:AD106 AF7:AF106 AH7:AH106 AJ7:AJ106 AL7:AL106 AN7:AN106 AP7:AP106 AR7:AR106 AT7:AT106 AV7:AV106 AX7:AX106 AZ7:AZ106 BB7:BB106 R7:R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5" sqref="A2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2018-11-15T12:31:18Z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