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su\Desktop\"/>
    </mc:Choice>
  </mc:AlternateContent>
  <bookViews>
    <workbookView xWindow="0" yWindow="0" windowWidth="19875" windowHeight="1021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<sst xmlns="http://schemas.openxmlformats.org/spreadsheetml/2006/main" count="4285" uniqueCount="2778">
  <si>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</si>
  <si>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</si>
  <si>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</si>
  <si>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</si>
  <si>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</si>
  <si>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</si>
  <si>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</si>
  <si>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</si>
  <si>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</si>
  <si>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</si>
  <si>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</si>
  <si>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</si>
  <si>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</si>
  <si>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</si>
  <si>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</si>
  <si>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</si>
  <si>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</si>
  <si>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</si>
  <si>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</si>
  <si>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</si>
  <si>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</si>
  <si>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</si>
  <si>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</si>
  <si>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</si>
  <si>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</si>
  <si>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</si>
  <si>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</si>
  <si>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</si>
  <si>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</si>
  <si>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</si>
  <si>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</si>
  <si>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</si>
  <si>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</si>
  <si>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</si>
  <si>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</si>
  <si>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</si>
  <si>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</si>
  <si>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</si>
  <si>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</si>
  <si>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</si>
  <si>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</si>
  <si>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</si>
  <si>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</si>
  <si>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</si>
  <si>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</si>
  <si>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</si>
  <si>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</si>
  <si>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</si>
  <si>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</si>
  <si>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</si>
  <si>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</si>
  <si>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</si>
  <si>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</si>
  <si>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</si>
  <si>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</si>
  <si>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</si>
  <si>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</si>
  <si>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</si>
  <si>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</si>
  <si>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</si>
  <si>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</si>
  <si>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</si>
  <si>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</si>
  <si>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</si>
  <si>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</si>
  <si>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</si>
  <si>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</si>
  <si>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</si>
  <si>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</si>
  <si>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</si>
  <si>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</si>
  <si>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</si>
  <si>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</si>
  <si>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</si>
  <si>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</si>
  <si>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</si>
  <si>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</si>
  <si>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</si>
  <si>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</si>
  <si>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</si>
  <si>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</si>
  <si>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</si>
  <si>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</si>
  <si>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</si>
  <si>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</si>
  <si>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</si>
  <si>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</si>
  <si>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</si>
  <si>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</si>
  <si>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</si>
  <si>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</si>
  <si>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</si>
  <si>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</si>
  <si>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</si>
  <si>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</si>
  <si>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</si>
  <si>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</si>
  <si>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</si>
  <si>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</si>
  <si>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</si>
  <si>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</si>
  <si>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</si>
  <si>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</si>
  <si>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</si>
  <si>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</si>
  <si>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</si>
  <si>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</si>
  <si>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</si>
  <si>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</si>
  <si>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</si>
  <si>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</si>
  <si>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</si>
  <si>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</si>
  <si>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</si>
  <si>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</si>
  <si>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</si>
  <si>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</si>
  <si>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</si>
  <si>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</si>
  <si>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</si>
  <si>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</si>
  <si>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</si>
  <si>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</si>
  <si>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</si>
  <si>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</si>
  <si>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</si>
  <si>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</si>
  <si>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</si>
  <si>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</si>
  <si>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</si>
  <si>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</si>
  <si>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</si>
  <si>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</si>
  <si>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</si>
  <si>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</si>
  <si>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</si>
  <si>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</si>
  <si>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</si>
  <si>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</si>
  <si>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</si>
  <si>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</si>
  <si>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</si>
  <si>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</si>
  <si>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</si>
  <si>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</si>
  <si>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</si>
  <si>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</si>
  <si>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</si>
  <si>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</si>
  <si>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</si>
  <si>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</si>
  <si>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</si>
  <si>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</si>
  <si>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</si>
  <si>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</si>
  <si>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</si>
  <si>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</si>
  <si>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</si>
  <si>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</si>
  <si>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</si>
  <si>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</si>
  <si>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</si>
  <si>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</si>
  <si>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</si>
  <si>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</si>
  <si>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</si>
  <si>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</si>
  <si>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</si>
  <si>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</si>
  <si>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</si>
  <si>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</si>
  <si>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</si>
  <si>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</si>
  <si>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</si>
  <si>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</si>
  <si>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</si>
  <si>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</si>
  <si>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</si>
  <si>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</si>
  <si>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</si>
  <si>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</si>
  <si>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</si>
  <si>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</si>
  <si>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</si>
  <si>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</si>
  <si>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</si>
  <si>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</si>
  <si>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</si>
  <si>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</si>
  <si>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</si>
  <si>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</si>
  <si>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</si>
  <si>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</si>
  <si>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</si>
  <si>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</si>
  <si>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</si>
  <si>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</si>
  <si>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</si>
  <si>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</si>
  <si>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</si>
  <si>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</si>
  <si>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</si>
  <si>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</si>
  <si>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</si>
  <si>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</si>
  <si>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</si>
  <si>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</si>
  <si>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</si>
  <si>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</si>
  <si>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</si>
  <si>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</si>
  <si>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</si>
  <si>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</si>
  <si>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</si>
  <si>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</si>
  <si>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</si>
  <si>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</si>
  <si>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</si>
  <si>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</si>
  <si>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</si>
  <si>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</si>
  <si>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</si>
  <si>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</si>
  <si>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</si>
  <si>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</si>
  <si>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</si>
  <si>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</si>
  <si>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</si>
  <si>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</si>
  <si>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</si>
  <si>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</si>
  <si>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</si>
  <si>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</si>
  <si>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</si>
  <si>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</si>
  <si>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</si>
  <si>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</si>
  <si>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</si>
  <si>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</si>
  <si>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</si>
  <si>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</si>
  <si>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</si>
  <si>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</si>
  <si>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</si>
  <si>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</si>
  <si>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</si>
  <si>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</si>
  <si>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</si>
  <si>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</si>
  <si>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</si>
  <si>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</si>
  <si>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</si>
  <si>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</si>
  <si>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</si>
  <si>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</si>
  <si>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</si>
  <si>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</si>
  <si>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</si>
  <si>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</si>
  <si>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</si>
  <si>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</si>
  <si>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</si>
  <si>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</si>
  <si>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</si>
  <si>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</si>
  <si>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</si>
  <si>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</si>
  <si>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</si>
  <si>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</si>
  <si>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</si>
  <si>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</si>
  <si>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</si>
  <si>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</si>
  <si>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</si>
  <si>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</si>
  <si>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</si>
  <si>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</si>
  <si>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</si>
  <si>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</si>
  <si>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</si>
  <si>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</si>
  <si>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</si>
  <si>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</si>
  <si>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</si>
  <si>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</si>
  <si>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</si>
  <si>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</si>
  <si>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</si>
  <si>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</si>
  <si>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</si>
  <si>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</si>
  <si>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</si>
  <si>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</si>
  <si>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</si>
  <si>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</si>
  <si>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</si>
  <si>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</si>
  <si>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</si>
  <si>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</si>
  <si>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</si>
  <si>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</si>
  <si>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</si>
  <si>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</si>
  <si>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</si>
  <si>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</si>
  <si>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</si>
  <si>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</si>
  <si>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</si>
  <si>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</si>
  <si>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</si>
  <si>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</si>
  <si>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</si>
  <si>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</si>
  <si>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</si>
  <si>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</si>
  <si>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</si>
  <si>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</si>
  <si>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</si>
  <si>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</si>
  <si>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</si>
  <si>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</si>
  <si>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</si>
  <si>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</si>
  <si>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</si>
  <si>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</si>
  <si>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</si>
  <si>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</si>
  <si>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</si>
  <si>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</si>
  <si>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</si>
  <si>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</si>
  <si>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</si>
  <si>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</si>
  <si>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</si>
  <si>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</si>
  <si>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</si>
  <si>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</si>
  <si>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</si>
  <si>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</si>
  <si>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</si>
  <si>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</si>
  <si>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</si>
  <si>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</si>
  <si>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</si>
  <si>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</si>
  <si>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</si>
  <si>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</si>
  <si>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</si>
  <si>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</si>
  <si>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</si>
  <si>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</si>
  <si>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</si>
  <si>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</si>
  <si>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</si>
  <si>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</si>
  <si>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</si>
  <si>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</si>
  <si>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</si>
  <si>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</si>
  <si>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</si>
  <si>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</si>
  <si>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</si>
  <si>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</si>
  <si>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</si>
  <si>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</si>
  <si>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</si>
  <si>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</si>
  <si>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</si>
  <si>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</si>
  <si>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</si>
  <si>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</si>
  <si>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</si>
  <si>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</si>
  <si>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</si>
  <si>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</si>
  <si>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</si>
  <si>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</si>
  <si>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</si>
  <si>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</si>
  <si>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</si>
  <si>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</si>
  <si>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</si>
  <si>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</si>
  <si>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</si>
  <si>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</si>
  <si>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</si>
  <si>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</si>
  <si>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</si>
  <si>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</si>
  <si>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</si>
  <si>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</si>
  <si>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</si>
  <si>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</si>
  <si>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</si>
  <si>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</si>
  <si>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</si>
  <si>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</si>
  <si>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</si>
  <si>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</si>
  <si>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</si>
  <si>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</si>
  <si>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</si>
  <si>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</si>
  <si>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</si>
  <si>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</si>
  <si>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</si>
  <si>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</si>
  <si>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</si>
  <si>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</si>
  <si>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</si>
  <si>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</si>
  <si>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</si>
  <si>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</si>
  <si>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</si>
  <si>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</si>
  <si>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</si>
  <si>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</si>
  <si>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</si>
  <si>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</si>
  <si>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</si>
  <si>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</si>
  <si>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</si>
  <si>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</si>
  <si>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</si>
  <si>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</si>
  <si>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</si>
  <si>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</si>
  <si>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</si>
  <si>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</si>
  <si>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</si>
  <si>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</si>
  <si>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</si>
  <si>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</si>
  <si>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</si>
  <si>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</si>
  <si>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</si>
  <si>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</si>
  <si>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</si>
  <si>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</si>
  <si>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</si>
  <si>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</si>
  <si>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</si>
  <si>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</si>
  <si>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</si>
  <si>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</si>
  <si>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</si>
  <si>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</si>
  <si>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</si>
  <si>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</si>
  <si>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</si>
  <si>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</si>
  <si>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</si>
  <si>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</si>
  <si>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</si>
  <si>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</si>
  <si>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</si>
  <si>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</si>
  <si>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</si>
  <si>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</si>
  <si>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</si>
  <si>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</si>
  <si>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</si>
  <si>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</si>
  <si>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</si>
  <si>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</si>
  <si>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</si>
  <si>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</si>
  <si>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</si>
  <si>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</si>
  <si>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</si>
  <si>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</si>
  <si>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</si>
  <si>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</si>
  <si>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</si>
  <si>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</si>
  <si>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</si>
  <si>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</si>
  <si>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</si>
  <si>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</si>
  <si>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</si>
  <si>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</si>
  <si>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</si>
  <si>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</si>
  <si>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</si>
  <si>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</si>
  <si>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</si>
  <si>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</si>
  <si>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</si>
  <si>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</si>
  <si>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</si>
  <si>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</si>
  <si>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</si>
  <si>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</si>
  <si>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</si>
  <si>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</si>
  <si>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</si>
  <si>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</si>
  <si>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</si>
  <si>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</si>
  <si>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</si>
  <si>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</si>
  <si>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</si>
  <si>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</si>
  <si>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</si>
  <si>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</si>
  <si>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</si>
  <si>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</si>
  <si>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</si>
  <si>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</si>
  <si>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</si>
  <si>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</si>
  <si>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</si>
  <si>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</si>
  <si>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</si>
  <si>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</si>
  <si>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</si>
  <si>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</si>
  <si>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</si>
  <si>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</si>
  <si>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</si>
  <si>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</si>
  <si>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</si>
  <si>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</si>
  <si>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</si>
  <si>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</si>
  <si>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</si>
  <si>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</si>
  <si>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</si>
  <si>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</si>
  <si>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</si>
  <si>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</si>
  <si>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</si>
  <si>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</si>
  <si>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</si>
  <si>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</si>
  <si>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</si>
  <si>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</si>
  <si>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</si>
  <si>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</si>
  <si>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</si>
  <si>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</si>
  <si>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</si>
  <si>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</si>
  <si>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</si>
  <si>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</si>
  <si>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</si>
  <si>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</si>
  <si>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</si>
  <si>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</si>
  <si>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</si>
  <si>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</si>
  <si>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</si>
  <si>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</si>
  <si>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</si>
  <si>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</si>
  <si>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</si>
  <si>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</si>
  <si>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</si>
  <si>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</si>
  <si>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</si>
  <si>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</si>
  <si>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</si>
  <si>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</si>
  <si>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</si>
  <si>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</si>
  <si>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</si>
  <si>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</si>
  <si>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</si>
  <si>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</si>
  <si>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</si>
  <si>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</si>
  <si>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</si>
  <si>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</si>
  <si>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</si>
  <si>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</si>
  <si>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</si>
  <si>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</si>
  <si>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</si>
  <si>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</si>
  <si>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</si>
  <si>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</si>
  <si>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</si>
  <si>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</si>
  <si>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</si>
  <si>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</si>
  <si>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</si>
  <si>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</si>
  <si>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</si>
  <si>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</si>
  <si>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</si>
  <si>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</si>
  <si>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</si>
  <si>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</si>
  <si>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</si>
  <si>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</si>
  <si>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</si>
  <si>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</si>
  <si>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</si>
  <si>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</si>
  <si>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</si>
  <si>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</si>
  <si>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</si>
  <si>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</si>
  <si>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</si>
  <si>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</si>
  <si>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</si>
  <si>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</si>
  <si>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</si>
  <si>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</si>
  <si>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</si>
  <si>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</si>
  <si>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</si>
  <si>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</si>
  <si>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</si>
  <si>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</si>
  <si>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</si>
  <si>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</si>
  <si>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</si>
  <si>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</si>
  <si>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</si>
  <si>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</si>
  <si>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</si>
  <si>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</si>
  <si>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</si>
  <si>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</si>
  <si>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</si>
  <si>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</si>
  <si>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</si>
  <si>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</si>
  <si>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</si>
  <si>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</si>
  <si>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</si>
  <si>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</si>
  <si>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</si>
  <si>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</si>
  <si>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</si>
  <si>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</si>
  <si>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</si>
  <si>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</si>
  <si>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</si>
  <si>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</si>
  <si>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</si>
  <si>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</si>
  <si>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</si>
  <si>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</si>
  <si>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</si>
  <si>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</si>
  <si>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</si>
  <si>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</si>
  <si>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</si>
  <si>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</si>
  <si>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</si>
  <si>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</si>
  <si>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</si>
  <si>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</si>
  <si>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</si>
  <si>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</si>
  <si>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</si>
  <si>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</si>
  <si>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</si>
  <si>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</si>
  <si>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</si>
  <si>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</si>
  <si>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</si>
  <si>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</si>
  <si>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</si>
  <si>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</si>
  <si>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</si>
  <si>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</si>
  <si>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</si>
  <si>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</si>
  <si>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</si>
  <si>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</si>
  <si>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</si>
  <si>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</si>
  <si>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</si>
  <si>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</si>
  <si>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</si>
  <si>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</si>
  <si>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</si>
  <si>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</si>
  <si>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</si>
  <si>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</si>
  <si>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</si>
  <si>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</si>
  <si>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</si>
  <si>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</si>
  <si>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</si>
  <si>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</si>
  <si>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</si>
  <si>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</si>
  <si>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</si>
  <si>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</si>
  <si>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</si>
  <si>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</si>
  <si>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</si>
  <si>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</si>
  <si>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</si>
  <si>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</si>
  <si>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</si>
  <si>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</si>
  <si>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</si>
  <si>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</si>
  <si>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</si>
  <si>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</si>
  <si>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</si>
  <si>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</si>
  <si>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</si>
  <si>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</si>
  <si>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</si>
  <si>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</si>
  <si>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</si>
  <si>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</si>
  <si>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</si>
  <si>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</si>
  <si>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</si>
  <si>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</si>
  <si>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</si>
  <si>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</si>
  <si>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</si>
  <si>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</si>
  <si>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</si>
  <si>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</si>
  <si>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</si>
  <si>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</si>
  <si>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</si>
  <si>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</si>
  <si>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</si>
  <si>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</si>
  <si>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</si>
  <si>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</si>
  <si>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</si>
  <si>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</si>
  <si>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</si>
  <si>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</si>
  <si>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</si>
  <si>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</si>
  <si>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</si>
  <si>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</si>
  <si>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</si>
  <si>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</si>
  <si>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</si>
  <si>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</si>
  <si>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</si>
  <si>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</si>
  <si>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</si>
  <si>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</si>
  <si>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</si>
  <si>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</si>
  <si>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</si>
  <si>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</si>
  <si>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</si>
  <si>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</si>
  <si>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</si>
  <si>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</si>
  <si>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</si>
  <si>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</si>
  <si>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</si>
  <si>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</si>
  <si>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</si>
  <si>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</si>
  <si>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</si>
  <si>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</si>
  <si>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</si>
  <si>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</si>
  <si>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</si>
  <si>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</si>
  <si>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</si>
  <si>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</si>
  <si>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</si>
  <si>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</si>
  <si>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</si>
  <si>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</si>
  <si>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</si>
  <si>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</si>
  <si>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</si>
  <si>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</si>
  <si>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</si>
  <si>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</si>
  <si>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</si>
  <si>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</si>
  <si>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</si>
  <si>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</si>
  <si>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</si>
  <si>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</si>
  <si>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</si>
  <si>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</si>
  <si>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</si>
  <si>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</si>
  <si>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</si>
  <si>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</si>
  <si>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</si>
  <si>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</si>
  <si>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</si>
  <si>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</si>
  <si>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</si>
  <si>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</si>
  <si>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</si>
  <si>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</si>
  <si>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</si>
  <si>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</si>
  <si>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</si>
  <si>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</si>
  <si>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</si>
  <si>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</si>
  <si>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</si>
  <si>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</si>
  <si>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</si>
  <si>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</si>
  <si>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</si>
  <si>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</si>
  <si>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</si>
  <si>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</si>
  <si>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</si>
  <si>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</si>
  <si>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</si>
  <si>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</si>
  <si>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</si>
  <si>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</si>
  <si>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</si>
  <si>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</si>
  <si>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</si>
  <si>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</si>
  <si>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</si>
  <si>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</si>
  <si>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</si>
  <si>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</si>
  <si>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</si>
  <si>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</si>
  <si>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</si>
  <si>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</si>
  <si>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</si>
  <si>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</si>
  <si>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</si>
  <si>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</si>
  <si>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</si>
  <si>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</si>
  <si>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</si>
  <si>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</si>
  <si>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</si>
  <si>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</si>
  <si>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</si>
  <si>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</si>
  <si>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</si>
  <si>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</si>
  <si>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</si>
  <si>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</si>
  <si>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</si>
  <si>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</si>
  <si>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</si>
  <si>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</si>
  <si>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</si>
  <si>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</si>
  <si>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</si>
  <si>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</si>
  <si>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</si>
  <si>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</si>
  <si>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</si>
  <si>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</si>
  <si>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</si>
  <si>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</si>
  <si>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</si>
  <si>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</si>
  <si>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</si>
  <si>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</si>
  <si>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</si>
  <si>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</si>
  <si>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</si>
  <si>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</si>
  <si>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</si>
  <si>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</si>
  <si>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</si>
  <si>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</si>
  <si>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</si>
  <si>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</si>
  <si>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</si>
  <si>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</si>
  <si>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</si>
  <si>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</si>
  <si>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</si>
  <si>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</si>
  <si>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</si>
  <si>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</si>
  <si>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</si>
  <si>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</si>
  <si>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</si>
  <si>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</si>
  <si>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</si>
  <si>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</si>
  <si>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</si>
  <si>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</si>
  <si>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</si>
  <si>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</si>
  <si>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</si>
  <si>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</si>
  <si>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</si>
  <si>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</si>
  <si>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</si>
  <si>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</si>
  <si>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</si>
  <si>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</si>
  <si>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</si>
  <si>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</si>
  <si>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</si>
  <si>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</si>
  <si>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</si>
  <si>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</si>
  <si>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</si>
  <si>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</si>
  <si>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</si>
  <si>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</si>
  <si>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</si>
  <si>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</si>
  <si>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</si>
  <si>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</si>
  <si>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</si>
  <si>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</si>
  <si>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</si>
  <si>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</si>
  <si>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</si>
  <si>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</si>
  <si>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</si>
  <si>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</si>
  <si>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</si>
  <si>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</si>
  <si>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</si>
  <si>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</si>
  <si>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</si>
  <si>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</si>
  <si>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</si>
  <si>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</si>
  <si>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</si>
  <si>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</si>
  <si>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</si>
  <si>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</si>
  <si>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</si>
  <si>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</si>
  <si>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</si>
  <si>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</si>
  <si>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</si>
  <si>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</si>
  <si>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</si>
  <si>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</si>
  <si>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</si>
  <si>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</si>
  <si>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</si>
  <si>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</si>
  <si>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</si>
  <si>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</si>
  <si>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</si>
  <si>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</si>
  <si>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</si>
  <si>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</si>
  <si>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</si>
  <si>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</si>
  <si>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</si>
  <si>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</si>
  <si>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</si>
  <si>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</si>
  <si>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</si>
  <si>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</si>
  <si>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</si>
  <si>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</si>
  <si>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</si>
  <si>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</si>
  <si>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</si>
  <si>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</si>
  <si>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</si>
  <si>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</si>
  <si>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</si>
  <si>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</si>
  <si>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</si>
  <si>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</si>
  <si>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</si>
  <si>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</si>
  <si>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</si>
  <si>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</si>
  <si>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</si>
  <si>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</si>
  <si>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</si>
  <si>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</si>
  <si>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</si>
  <si>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</si>
  <si>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</si>
  <si>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</si>
  <si>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</si>
  <si>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</si>
  <si>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</si>
  <si>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</si>
  <si>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</si>
  <si>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</si>
  <si>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</si>
  <si>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</si>
  <si>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</si>
  <si>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</si>
  <si>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</si>
  <si>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</si>
  <si>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</si>
  <si>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</si>
  <si>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</si>
  <si>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</si>
  <si>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</si>
  <si>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</si>
  <si>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</si>
  <si>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</si>
  <si>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</si>
  <si>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</si>
  <si>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</si>
  <si>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</si>
  <si>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</si>
  <si>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</si>
  <si>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</si>
  <si>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</si>
  <si>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</si>
  <si>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</si>
  <si>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</si>
  <si>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</si>
  <si>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</si>
  <si>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</si>
  <si>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</si>
  <si>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</si>
  <si>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</si>
  <si>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</si>
  <si>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</si>
  <si>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</si>
  <si>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</si>
  <si>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</si>
  <si>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</si>
  <si>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</si>
  <si>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</si>
  <si>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</si>
  <si>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</si>
  <si>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</si>
  <si>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</si>
  <si>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</si>
  <si>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</si>
  <si>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</si>
  <si>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</si>
  <si>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</si>
  <si>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</si>
  <si>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</si>
  <si>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</si>
  <si>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</si>
  <si>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</si>
  <si>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</si>
  <si>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</si>
  <si>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</si>
  <si>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</si>
  <si>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</si>
  <si>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</si>
  <si>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</si>
  <si>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</si>
  <si>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</si>
  <si>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</si>
  <si>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</si>
  <si>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</si>
  <si>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</si>
  <si>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</si>
  <si>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</si>
  <si>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</si>
  <si>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</si>
  <si>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</si>
  <si>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</si>
  <si>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</si>
  <si>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</si>
  <si>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</si>
  <si>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</si>
  <si>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</si>
  <si>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</si>
  <si>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</si>
  <si>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</si>
  <si>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</si>
  <si>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</si>
  <si>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</si>
  <si>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</si>
  <si>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</si>
  <si>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</si>
  <si>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</si>
  <si>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</si>
  <si>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</si>
  <si>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</si>
  <si>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</si>
  <si>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</si>
  <si>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</si>
  <si>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</si>
  <si>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</si>
  <si>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</si>
  <si>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</si>
  <si>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</si>
  <si>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</si>
  <si>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</si>
  <si>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</si>
  <si>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</si>
  <si>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</si>
  <si>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</si>
  <si>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</si>
  <si>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</si>
  <si>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</si>
  <si>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</si>
  <si>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</si>
  <si>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</si>
  <si>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</si>
  <si>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</si>
  <si>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</si>
  <si>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</si>
  <si>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</si>
  <si>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</si>
  <si>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</si>
  <si>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</si>
  <si>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</si>
  <si>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</si>
  <si>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</si>
  <si>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</si>
  <si>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</si>
  <si>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</si>
  <si>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</si>
  <si>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</si>
  <si>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</si>
  <si>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</si>
  <si>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</si>
  <si>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</si>
  <si>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</si>
  <si>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</si>
  <si>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</si>
  <si>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</si>
  <si>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</si>
  <si>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</si>
  <si>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</si>
  <si>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</si>
  <si>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</si>
  <si>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</si>
  <si>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</si>
  <si>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</si>
  <si>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</si>
  <si>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</si>
  <si>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</si>
  <si>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</si>
  <si>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</si>
  <si>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</si>
  <si>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</si>
  <si>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</si>
  <si>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</si>
  <si>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</si>
  <si>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</si>
  <si>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</si>
  <si>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</si>
  <si>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</si>
  <si>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</si>
  <si>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</si>
  <si>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</si>
  <si>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</si>
  <si>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</si>
  <si>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</si>
  <si>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</si>
  <si>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</si>
  <si>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</si>
  <si>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</si>
  <si>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</si>
  <si>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</si>
  <si>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</si>
  <si>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</si>
  <si>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</si>
  <si>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</si>
  <si>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</si>
  <si>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</si>
  <si>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</si>
  <si>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</si>
  <si>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</si>
  <si>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</si>
  <si>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</si>
  <si>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</si>
  <si>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</si>
  <si>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</si>
  <si>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</si>
  <si>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</si>
  <si>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</si>
  <si>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</si>
  <si>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</si>
  <si>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</si>
  <si>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</si>
  <si>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</si>
  <si>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</si>
  <si>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</si>
  <si>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</si>
  <si>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</si>
  <si>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</si>
  <si>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</si>
  <si>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</si>
  <si>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</si>
  <si>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</si>
  <si>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</si>
  <si>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</si>
  <si>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</si>
  <si>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</si>
  <si>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</si>
  <si>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</si>
  <si>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</si>
  <si>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</si>
  <si>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</si>
  <si>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</si>
  <si>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</si>
  <si>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</si>
  <si>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</si>
  <si>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</si>
  <si>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</si>
  <si>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</si>
  <si>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</si>
  <si>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</si>
  <si>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</si>
  <si>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</si>
  <si>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</si>
  <si>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</si>
  <si>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</si>
  <si>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</si>
  <si>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</si>
  <si>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</si>
  <si>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</si>
  <si>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</si>
  <si>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</si>
  <si>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</si>
  <si>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</si>
  <si>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</si>
  <si>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</si>
  <si>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</si>
  <si>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</si>
  <si>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</si>
  <si>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</si>
  <si>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</si>
  <si>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</si>
  <si>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</si>
  <si>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</si>
  <si>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</si>
  <si>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</si>
  <si>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</si>
  <si>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</si>
  <si>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</si>
  <si>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</si>
  <si>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</si>
  <si>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</si>
  <si>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</si>
  <si>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</si>
  <si>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</si>
  <si>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</si>
  <si>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</si>
  <si>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</si>
  <si>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</si>
  <si>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</si>
  <si>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</si>
  <si>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</si>
  <si>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</si>
  <si>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</si>
  <si>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</si>
  <si>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</si>
  <si>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</si>
  <si>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</si>
  <si>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</si>
  <si>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</si>
  <si>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</si>
  <si>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</si>
  <si>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</si>
  <si>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</si>
  <si>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</si>
  <si>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</si>
  <si>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</si>
  <si>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</si>
  <si>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</si>
  <si>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</si>
  <si>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</si>
  <si>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</si>
  <si>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</si>
  <si>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</si>
  <si>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</si>
  <si>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</si>
  <si>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</si>
  <si>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</si>
  <si>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</si>
  <si>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</si>
  <si>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</si>
  <si>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</si>
  <si>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</si>
  <si>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</si>
  <si>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</si>
  <si>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</si>
  <si>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</si>
  <si>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</si>
  <si>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</si>
  <si>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</si>
  <si>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</si>
  <si>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</si>
  <si>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</si>
  <si>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</si>
  <si>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</si>
  <si>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</si>
  <si>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</si>
  <si>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</si>
  <si>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</si>
  <si>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</si>
  <si>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</si>
  <si>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</si>
  <si>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</si>
  <si>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</si>
  <si>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</si>
  <si>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</si>
  <si>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</si>
  <si>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</si>
  <si>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</si>
  <si>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</si>
  <si>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</si>
  <si>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</si>
  <si>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</si>
  <si>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</si>
  <si>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</si>
  <si>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</si>
  <si>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</si>
  <si>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</si>
  <si>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</si>
  <si>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</si>
  <si>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</si>
  <si>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</si>
  <si>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</si>
  <si>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</si>
  <si>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</si>
  <si>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</si>
  <si>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</si>
  <si>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</si>
  <si>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</si>
  <si>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</si>
  <si>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</si>
  <si>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</si>
  <si>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</si>
  <si>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</si>
  <si>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</si>
  <si>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</si>
  <si>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</si>
  <si>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</si>
  <si>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</si>
  <si>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</si>
  <si>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</si>
  <si>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</si>
  <si>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</si>
  <si>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</si>
  <si>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</si>
  <si>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</si>
  <si>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</si>
  <si>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</si>
  <si>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</si>
  <si>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</si>
  <si>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</si>
  <si>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</si>
  <si>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</si>
  <si>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</si>
  <si>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</si>
  <si>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</si>
  <si>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</si>
  <si>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</si>
  <si>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</si>
  <si>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</si>
  <si>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</si>
  <si>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</si>
  <si>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</si>
  <si>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</si>
  <si>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</si>
  <si>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</si>
  <si>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</si>
  <si>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</si>
  <si>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</si>
  <si>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</si>
  <si>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</si>
  <si>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</si>
  <si>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</si>
  <si>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</si>
  <si>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</si>
  <si>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</si>
  <si>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</si>
  <si>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</si>
  <si>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</si>
  <si>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</si>
  <si>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</si>
  <si>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</si>
  <si>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</si>
  <si>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</si>
  <si>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</si>
  <si>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</si>
  <si>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</si>
  <si>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</si>
  <si>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</si>
  <si>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</si>
  <si>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</si>
  <si>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</si>
  <si>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</si>
  <si>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</si>
  <si>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</si>
  <si>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</si>
  <si>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</si>
  <si>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</si>
  <si>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</si>
  <si>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</si>
  <si>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</si>
  <si>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</si>
  <si>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</si>
  <si>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</si>
  <si>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</si>
  <si>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</si>
  <si>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</si>
  <si>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</si>
  <si>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</si>
  <si>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</si>
  <si>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</si>
  <si>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</si>
  <si>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</si>
  <si>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</si>
  <si>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</si>
  <si>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</si>
  <si>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</si>
  <si>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</si>
  <si>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</si>
  <si>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</si>
  <si>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</si>
  <si>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</si>
  <si>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</si>
  <si>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</si>
  <si>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</si>
  <si>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</si>
  <si>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</si>
  <si>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</si>
  <si>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</si>
  <si>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</si>
  <si>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</si>
  <si>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</si>
  <si>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</si>
  <si>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</si>
  <si>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</si>
  <si>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</si>
  <si>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</si>
  <si>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</si>
  <si>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</si>
  <si>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</si>
  <si>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</si>
  <si>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</si>
  <si>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</si>
  <si>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</si>
  <si>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</si>
  <si>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</si>
  <si>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</si>
  <si>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</si>
  <si>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</si>
  <si>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</si>
  <si>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</si>
  <si>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</si>
  <si>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</si>
  <si>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</si>
  <si>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</si>
  <si>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</si>
  <si>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</si>
  <si>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</si>
  <si>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</si>
  <si>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</si>
  <si>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</si>
  <si>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</si>
  <si>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</si>
  <si>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</si>
  <si>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</si>
  <si>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</si>
  <si>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</si>
  <si>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</si>
  <si>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</si>
  <si>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</si>
  <si>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</si>
  <si>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</si>
  <si>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</si>
  <si>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</si>
  <si>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</si>
  <si>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</si>
  <si>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</si>
  <si>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</si>
  <si>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</si>
  <si>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</si>
  <si>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</si>
  <si>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</si>
  <si>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</si>
  <si>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</si>
  <si>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</si>
  <si>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</si>
  <si>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</si>
  <si>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</si>
  <si>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</si>
  <si>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</si>
  <si>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</si>
  <si>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</si>
  <si>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</si>
  <si>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</si>
  <si>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</si>
  <si>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</si>
  <si>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</si>
  <si>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</si>
  <si>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</si>
  <si>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</si>
  <si>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</si>
  <si>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</si>
  <si>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</si>
  <si>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</si>
  <si>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</si>
  <si>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</si>
  <si>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</si>
  <si>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</si>
  <si>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</si>
  <si>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</si>
  <si>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</si>
  <si>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</si>
  <si>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</si>
  <si>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</si>
  <si>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</si>
  <si>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</si>
  <si>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</si>
  <si>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</si>
  <si>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</si>
  <si>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</si>
  <si>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</si>
  <si>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</si>
  <si>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</si>
  <si>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</si>
  <si>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</si>
  <si>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</si>
  <si>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</si>
  <si>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</si>
  <si>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</si>
  <si>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</si>
  <si>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</si>
  <si>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</si>
  <si>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</si>
  <si>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</si>
  <si>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</si>
  <si>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</si>
  <si>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</si>
  <si>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</si>
  <si>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</si>
  <si>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</si>
  <si>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</si>
  <si>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</si>
  <si>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</si>
  <si>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</si>
  <si>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</si>
  <si>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</si>
  <si>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</si>
  <si>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</si>
  <si>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</si>
  <si>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</si>
  <si>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</si>
  <si>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</si>
  <si>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</si>
  <si>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</si>
  <si>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</si>
  <si>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</si>
  <si>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</si>
  <si>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</si>
  <si>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</si>
  <si>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</si>
  <si>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</si>
  <si>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</si>
  <si>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</si>
  <si>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</si>
  <si>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</si>
  <si>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</si>
  <si>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</si>
  <si>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</si>
  <si>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</si>
  <si>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</si>
  <si>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</si>
  <si>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</si>
  <si>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</si>
  <si>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</si>
  <si>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</si>
  <si>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</si>
  <si>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</si>
  <si>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</si>
  <si>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</si>
  <si>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</si>
  <si>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</si>
  <si>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</si>
  <si>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</si>
  <si>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</si>
  <si>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</si>
  <si>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</si>
  <si>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</si>
  <si>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</si>
  <si>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</si>
  <si>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</si>
  <si>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</si>
  <si>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</si>
  <si>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</si>
  <si>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</si>
  <si>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</si>
  <si>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</si>
  <si>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</si>
  <si>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</si>
  <si>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</si>
  <si>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</si>
  <si>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</si>
  <si>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</si>
  <si>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</si>
  <si>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</si>
  <si>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</si>
  <si>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</si>
  <si>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</si>
  <si>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</si>
  <si>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</si>
  <si>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</si>
  <si>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</si>
  <si>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</si>
  <si>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</si>
  <si>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</si>
  <si>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</si>
  <si>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</si>
  <si>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</si>
  <si>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</si>
  <si>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</si>
  <si>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</si>
  <si>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</si>
  <si>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</si>
  <si>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</si>
  <si>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</si>
  <si>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</si>
  <si>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</si>
  <si>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</si>
  <si>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</si>
  <si>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</si>
  <si>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</si>
  <si>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</si>
  <si>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</si>
  <si>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</si>
  <si>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</si>
  <si>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</si>
  <si>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</si>
  <si>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</si>
  <si>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</si>
  <si>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</si>
  <si>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</si>
  <si>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</si>
  <si>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</si>
  <si>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</si>
  <si>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</si>
  <si>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</si>
  <si>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</si>
  <si>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</si>
  <si>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</si>
  <si>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</si>
  <si>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</si>
  <si>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</si>
  <si>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</si>
  <si>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</si>
  <si>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</si>
  <si>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</si>
  <si>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</si>
  <si>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</si>
  <si>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</si>
  <si>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</si>
  <si>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</si>
  <si>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</si>
  <si>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</si>
  <si>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</si>
  <si>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</si>
  <si>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</si>
  <si>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</si>
  <si>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</si>
  <si>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</si>
  <si>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</si>
  <si>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</si>
  <si>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</si>
  <si>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</si>
  <si>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</si>
  <si>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</si>
  <si>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</si>
  <si>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</si>
  <si>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</si>
  <si>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</si>
  <si>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</si>
  <si>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</si>
  <si>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</si>
  <si>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</si>
  <si>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</si>
  <si>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</si>
  <si>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</si>
  <si>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</si>
  <si>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</si>
  <si>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</si>
  <si>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</si>
  <si>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</si>
  <si>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</si>
  <si>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</si>
  <si>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</si>
  <si>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</si>
  <si>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</si>
  <si>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</si>
  <si>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</si>
  <si>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</si>
  <si>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</si>
  <si>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</si>
  <si>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</si>
  <si>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</si>
  <si>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</si>
  <si>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</si>
  <si>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</si>
  <si>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</si>
  <si>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</si>
  <si>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</si>
  <si>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</si>
  <si>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</si>
  <si>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</si>
  <si>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</si>
  <si>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</si>
  <si>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</si>
  <si>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</si>
  <si>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</si>
  <si>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</si>
  <si>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</si>
  <si>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</si>
  <si>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</si>
  <si>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</si>
  <si>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</si>
  <si>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</si>
  <si>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</si>
  <si>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</si>
  <si>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</si>
  <si>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</si>
  <si>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</si>
  <si>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</si>
  <si>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</si>
  <si>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</si>
  <si>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</si>
  <si>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</si>
  <si>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</si>
  <si>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</si>
  <si>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</si>
  <si>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</si>
  <si>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</si>
  <si>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</si>
  <si>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</si>
  <si>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</si>
  <si>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</si>
  <si>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</si>
  <si>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</si>
  <si>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</si>
  <si>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</si>
  <si>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</si>
  <si>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</si>
  <si>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</si>
  <si>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</si>
  <si>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</si>
  <si>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</si>
  <si>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</si>
  <si>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</si>
  <si>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</si>
  <si>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</si>
  <si>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</si>
  <si>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</si>
  <si>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</si>
  <si>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</si>
  <si>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</si>
  <si>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</si>
  <si>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</si>
  <si>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</si>
  <si>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</si>
  <si>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</si>
  <si>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</si>
  <si>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</si>
  <si>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</si>
  <si>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</si>
  <si>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</si>
  <si>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</si>
  <si>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</si>
  <si>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</si>
  <si>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</si>
  <si>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</si>
  <si>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</si>
  <si>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</si>
  <si>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</si>
  <si>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</si>
  <si>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</si>
  <si>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</si>
  <si>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</si>
  <si>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</si>
  <si>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</si>
  <si>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</si>
  <si>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</si>
  <si>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</si>
  <si>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</si>
  <si>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</si>
  <si>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</si>
  <si>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</si>
  <si>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</si>
  <si>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</si>
  <si>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</si>
  <si>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</si>
  <si>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</si>
  <si>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</si>
  <si>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</si>
  <si>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</si>
  <si>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</si>
  <si>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</si>
  <si>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</si>
  <si>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</si>
  <si>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</si>
  <si>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</si>
  <si>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</si>
  <si>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</si>
  <si>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</si>
  <si>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</si>
  <si>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</si>
  <si>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</si>
  <si>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</si>
  <si>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</si>
  <si>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</si>
  <si>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</si>
  <si>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</si>
  <si>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</si>
  <si>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</si>
  <si>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</si>
  <si>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</si>
  <si>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</si>
  <si>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</si>
  <si>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</si>
  <si>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</si>
  <si>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</si>
  <si>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</si>
  <si>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</si>
  <si>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</si>
  <si>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</si>
  <si>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</si>
  <si>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</si>
  <si>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</si>
  <si>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</si>
  <si>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</si>
  <si>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</si>
  <si>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</si>
  <si>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</si>
  <si>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</si>
  <si>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</si>
  <si>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</si>
  <si>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</si>
  <si>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</si>
  <si>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</si>
  <si>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</si>
  <si>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</si>
  <si>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</si>
  <si>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</si>
  <si>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</si>
  <si>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</si>
  <si>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</si>
  <si>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</si>
  <si>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</si>
  <si>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</si>
  <si>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</si>
  <si>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</si>
  <si>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</si>
  <si>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</si>
  <si>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</si>
  <si>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</si>
  <si>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</si>
  <si>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</si>
  <si>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</si>
  <si>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</si>
  <si>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</si>
  <si>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</si>
  <si>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</si>
  <si>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</si>
  <si>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</si>
  <si>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</si>
  <si>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</si>
  <si>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</si>
  <si>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</si>
  <si>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</si>
  <si>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</si>
  <si>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</si>
  <si>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</si>
  <si>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</si>
  <si>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</si>
  <si>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</si>
  <si>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</si>
  <si>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</si>
  <si>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</si>
  <si>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</si>
  <si>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</si>
  <si>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</si>
  <si>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</si>
  <si>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</si>
  <si>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</si>
  <si>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</si>
  <si>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</si>
  <si>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</si>
  <si>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</si>
  <si>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</si>
  <si>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</si>
  <si>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</si>
  <si>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</si>
  <si>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</si>
  <si>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</si>
  <si>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</si>
  <si>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</si>
  <si>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</si>
  <si>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</si>
  <si>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</si>
  <si>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</si>
  <si>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</si>
  <si>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</si>
  <si>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</si>
  <si>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</si>
  <si>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</si>
  <si>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</si>
  <si>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</si>
  <si>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</si>
  <si>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</si>
  <si>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</si>
  <si>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</si>
  <si>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</si>
  <si>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</si>
  <si>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</si>
  <si>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</si>
  <si>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</si>
  <si>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</si>
  <si>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</si>
  <si>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</si>
  <si>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</si>
  <si>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</si>
  <si>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</si>
  <si>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</si>
  <si>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</si>
  <si>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</si>
  <si>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</si>
  <si>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</si>
  <si>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</si>
  <si>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</si>
  <si>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</si>
  <si>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</si>
  <si>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</si>
  <si>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</si>
  <si>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</si>
  <si>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</si>
  <si>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</si>
  <si>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</si>
  <si>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</si>
  <si>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</si>
  <si>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</si>
  <si>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</si>
  <si>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</si>
  <si>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</si>
  <si>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</si>
  <si>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</si>
  <si>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</si>
  <si>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</si>
  <si>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</si>
  <si>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</si>
  <si>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</si>
  <si>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</si>
  <si>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</si>
  <si>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</si>
  <si>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</si>
  <si>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</si>
  <si>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</si>
  <si>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</si>
  <si>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</si>
  <si>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</si>
  <si>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</si>
  <si>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</si>
  <si>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</si>
  <si>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</si>
  <si>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</si>
  <si>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</si>
  <si>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</si>
  <si>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</si>
  <si>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</si>
  <si>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</si>
  <si>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</si>
  <si>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</si>
  <si>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</si>
  <si>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</si>
  <si>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</si>
  <si>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</si>
  <si>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</si>
  <si>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</si>
  <si>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</si>
  <si>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</si>
  <si>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</si>
  <si>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</si>
  <si>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</si>
  <si>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</si>
  <si>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</si>
  <si>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</si>
  <si>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</si>
  <si>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</si>
  <si>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</si>
  <si>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</si>
  <si>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</si>
  <si>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</si>
  <si>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</si>
  <si>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</si>
  <si>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</si>
  <si>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</si>
  <si>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</si>
  <si>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</si>
  <si>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</si>
  <si>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</si>
  <si>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</si>
  <si>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</si>
  <si>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</si>
  <si>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</si>
  <si>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</si>
  <si>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</si>
  <si>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</si>
  <si>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</si>
  <si>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</si>
  <si>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</si>
  <si>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</si>
  <si>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</si>
  <si>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</si>
  <si>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</si>
  <si>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</si>
  <si>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</si>
  <si>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</si>
  <si>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</si>
  <si>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</si>
  <si>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</si>
  <si>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</si>
  <si>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</si>
  <si>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</si>
  <si>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</si>
  <si>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</si>
  <si>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</si>
  <si>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</si>
  <si>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</si>
  <si>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</si>
  <si>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</si>
  <si>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</si>
  <si>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</si>
  <si>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</si>
  <si>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</si>
  <si>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</si>
  <si>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</si>
  <si>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</si>
  <si>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</si>
  <si>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</si>
  <si>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</si>
  <si>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</si>
  <si>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</si>
  <si>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</si>
  <si>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</si>
  <si>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</si>
  <si>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</si>
  <si>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</si>
  <si>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</si>
  <si>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</si>
  <si>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</si>
  <si>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</si>
  <si>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</si>
  <si>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</si>
  <si>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</si>
  <si>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</si>
  <si>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</si>
  <si>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</si>
  <si>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</si>
  <si>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</si>
  <si>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</si>
  <si>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</si>
  <si>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</si>
  <si>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</si>
  <si>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</si>
  <si>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</si>
  <si>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</si>
  <si>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</si>
  <si>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</si>
  <si>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</si>
  <si>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</si>
  <si>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</si>
  <si>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</si>
  <si>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</si>
  <si>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</si>
  <si>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</si>
  <si>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</si>
  <si>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</si>
  <si>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</si>
  <si>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</si>
  <si>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</si>
  <si>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</si>
  <si>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</si>
  <si>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</si>
  <si>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</si>
  <si>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</si>
  <si>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</si>
  <si>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</si>
  <si>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</si>
  <si>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</si>
  <si>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</si>
  <si>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</si>
  <si>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</si>
  <si>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</si>
  <si>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</si>
  <si>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</si>
  <si>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</si>
  <si>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</si>
  <si>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</si>
  <si>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</si>
  <si>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</si>
  <si>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</si>
  <si>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</si>
  <si>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</si>
  <si>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</si>
  <si>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</si>
  <si>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</si>
  <si>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</si>
  <si>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</si>
  <si>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</si>
  <si>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</si>
  <si>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</si>
  <si>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</si>
  <si>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</si>
  <si>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</si>
  <si>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</si>
  <si>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</si>
  <si>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</si>
  <si>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</si>
  <si>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</si>
  <si>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</si>
  <si>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</si>
  <si>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</si>
  <si>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</si>
  <si>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</si>
  <si>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</si>
  <si>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</si>
  <si>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</si>
  <si>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</si>
  <si>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</si>
  <si>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</si>
  <si>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</si>
  <si>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</si>
  <si>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</si>
  <si>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</si>
  <si>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</si>
  <si>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</si>
  <si>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</si>
  <si>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</si>
  <si>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</si>
  <si>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</si>
  <si>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</si>
  <si>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</si>
  <si>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</si>
  <si>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</si>
  <si>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</si>
  <si>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</si>
  <si>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</si>
  <si>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</si>
  <si>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</si>
  <si>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</si>
  <si>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</si>
  <si>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</si>
  <si>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</si>
  <si>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</si>
  <si>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</si>
  <si>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</si>
  <si>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</si>
  <si>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</si>
  <si>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</si>
  <si>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</si>
  <si>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</si>
  <si>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</si>
  <si>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</si>
  <si>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</si>
  <si>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</si>
  <si>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</si>
  <si>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</si>
  <si>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</si>
  <si>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</si>
  <si>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</si>
  <si>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</si>
  <si>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</si>
  <si>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</si>
  <si>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</si>
  <si>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</si>
  <si>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</si>
  <si>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</si>
  <si>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</si>
  <si>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</si>
  <si>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</si>
  <si>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</si>
  <si>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</si>
  <si>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</si>
  <si>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</si>
  <si>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</si>
  <si>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</si>
  <si>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</si>
  <si>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</si>
  <si>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</si>
  <si>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</si>
  <si>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</si>
  <si>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</si>
  <si>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</si>
  <si>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</si>
  <si>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</si>
  <si>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</si>
  <si>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</si>
  <si>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</si>
  <si>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</si>
  <si>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</si>
  <si>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</si>
  <si>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</si>
  <si>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</si>
  <si>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</si>
  <si>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</si>
  <si>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</si>
  <si>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</si>
  <si>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</si>
  <si>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</si>
  <si>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</si>
  <si>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</si>
  <si>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</si>
  <si>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</si>
  <si>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</si>
  <si>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</si>
  <si>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</si>
  <si>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</si>
  <si>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</si>
  <si>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</si>
  <si>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</si>
  <si>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</si>
  <si>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</si>
  <si>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</si>
  <si>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</si>
  <si>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</si>
  <si>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</si>
  <si>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</si>
  <si>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</si>
  <si>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</si>
  <si>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</si>
  <si>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</si>
  <si>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</si>
  <si>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</si>
  <si>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</si>
  <si>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</si>
  <si>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</si>
  <si>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</si>
  <si>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</si>
  <si>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</si>
  <si>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</si>
  <si>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</si>
  <si>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</si>
  <si>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</si>
  <si>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</si>
  <si>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</si>
  <si>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</si>
  <si>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</si>
  <si>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</si>
  <si>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</si>
  <si>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</si>
  <si>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</si>
  <si>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</si>
  <si>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</si>
  <si>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</si>
  <si>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</si>
  <si>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</si>
  <si>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</si>
  <si>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</si>
  <si>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</si>
  <si>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</si>
  <si>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</si>
  <si>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</si>
  <si>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</si>
  <si>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</si>
  <si>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</si>
  <si>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</si>
  <si>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</si>
  <si>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</si>
  <si>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</si>
  <si>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</si>
  <si>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</si>
  <si>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</si>
  <si>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</si>
  <si>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</si>
  <si>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</si>
  <si>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</si>
  <si>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</si>
  <si>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</si>
  <si>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</si>
  <si>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</si>
  <si>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</si>
  <si>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</si>
  <si>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</si>
  <si>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</si>
  <si>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</si>
  <si>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</si>
  <si>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</si>
  <si>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</si>
  <si>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</si>
  <si>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</si>
  <si>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</si>
  <si>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</si>
  <si>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</si>
  <si>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</si>
  <si>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</si>
  <si>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</si>
  <si>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</si>
  <si>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</si>
  <si>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</si>
  <si>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</si>
  <si>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</si>
  <si>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</si>
  <si>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</si>
  <si>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</si>
  <si>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</si>
  <si>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</si>
  <si>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</si>
  <si>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</si>
  <si>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</si>
  <si>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</si>
  <si>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</si>
  <si>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</si>
  <si>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</si>
  <si>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</si>
  <si>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</si>
  <si>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</si>
  <si>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</si>
  <si>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</si>
  <si>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</si>
  <si>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</si>
  <si>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</si>
  <si>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</si>
  <si>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</si>
  <si>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</si>
  <si>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</si>
  <si>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</si>
  <si>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</si>
  <si>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</si>
  <si>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</si>
  <si>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</si>
  <si>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</si>
  <si>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</si>
  <si>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</si>
  <si>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</si>
  <si>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</si>
  <si>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</si>
  <si>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</si>
  <si>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</si>
  <si>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</si>
  <si>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</si>
  <si>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</si>
  <si>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</si>
  <si>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</si>
  <si>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</si>
  <si>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</si>
  <si>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</si>
  <si>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</si>
  <si>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</si>
  <si>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</si>
  <si>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</si>
  <si>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</si>
  <si>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</si>
  <si>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</si>
  <si>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</si>
  <si>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</si>
  <si>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</si>
  <si>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</si>
  <si>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</si>
  <si>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</si>
  <si>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</si>
  <si>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</si>
  <si>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</si>
  <si>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</si>
  <si>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</si>
  <si>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</si>
  <si>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</si>
  <si>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</si>
  <si>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</si>
  <si>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</si>
  <si>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</si>
  <si>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</si>
  <si>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</si>
  <si>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</si>
  <si>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</si>
  <si>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</si>
  <si>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</si>
  <si>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</si>
  <si>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</si>
  <si>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</si>
  <si>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</si>
  <si>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</si>
  <si>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</si>
  <si>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</si>
  <si>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</si>
  <si>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</si>
  <si>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</si>
  <si>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</si>
  <si>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</si>
  <si>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</si>
  <si>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</si>
  <si>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</si>
  <si>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</si>
  <si>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</si>
  <si>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</si>
  <si>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</si>
  <si>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</si>
  <si>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</si>
  <si>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</si>
  <si>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</si>
  <si>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</si>
  <si>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</si>
  <si>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</si>
  <si>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</si>
  <si>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</si>
  <si>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</si>
  <si>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</si>
  <si>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</si>
  <si>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</si>
  <si>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</si>
  <si>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</si>
  <si>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</si>
  <si>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</si>
  <si>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</si>
  <si>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</si>
  <si>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</si>
  <si>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</si>
  <si>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</si>
  <si>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</si>
  <si>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</si>
  <si>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</si>
  <si>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</si>
  <si>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</si>
  <si>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</si>
  <si>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</si>
  <si>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</si>
  <si>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</si>
  <si>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</si>
  <si>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</si>
  <si>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</si>
  <si>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</si>
  <si>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</si>
  <si>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</si>
  <si>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</si>
  <si>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</si>
  <si>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</si>
  <si>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</si>
  <si>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</si>
  <si>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</si>
  <si>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</si>
  <si>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</si>
  <si>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</si>
  <si>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</si>
  <si>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</si>
  <si>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</si>
  <si>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</si>
  <si>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</si>
  <si>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</si>
  <si>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</si>
  <si>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</si>
  <si>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</si>
  <si>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</si>
  <si>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</si>
  <si>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</si>
  <si>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</si>
  <si>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</si>
  <si>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</si>
  <si>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</si>
  <si>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</si>
  <si>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</si>
  <si>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</si>
  <si>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</si>
  <si>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</si>
  <si>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</si>
  <si>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</si>
  <si>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</si>
  <si>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</si>
  <si>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</si>
  <si>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</si>
  <si>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</si>
  <si>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</si>
  <si>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</si>
  <si>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</si>
  <si>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</si>
  <si>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</si>
  <si>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</si>
  <si>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</si>
  <si>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</si>
  <si>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</si>
  <si>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</si>
  <si>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</si>
  <si>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</si>
  <si>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</si>
  <si>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</si>
  <si>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</si>
  <si>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</si>
  <si>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</si>
  <si>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</si>
  <si>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</si>
  <si>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</si>
  <si>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</si>
  <si>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</si>
  <si>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</si>
  <si>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</si>
  <si>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</si>
  <si>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</si>
  <si>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</si>
  <si>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</si>
  <si>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</si>
  <si>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</si>
  <si>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</si>
  <si>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</si>
  <si>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</si>
  <si>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</si>
  <si>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</si>
  <si>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</si>
  <si>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</si>
  <si>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</si>
  <si>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</si>
  <si>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</si>
  <si>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</si>
  <si>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</si>
  <si>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</si>
  <si>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</si>
  <si>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</si>
  <si>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</si>
  <si>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</si>
  <si>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</si>
  <si>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</si>
  <si>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</si>
  <si>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</si>
  <si>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</si>
  <si>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</si>
  <si>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</si>
  <si>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</si>
  <si>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</si>
  <si>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</si>
  <si>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</si>
  <si>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</si>
  <si>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</si>
  <si>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</si>
  <si>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</si>
  <si>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</si>
  <si>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</si>
  <si>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</si>
  <si>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</si>
  <si>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</si>
  <si>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</si>
  <si>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</si>
  <si>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</si>
  <si>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</si>
  <si>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</si>
  <si>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</si>
  <si>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</si>
  <si>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</si>
  <si>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</si>
  <si>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</si>
  <si>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</si>
  <si>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</si>
  <si>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</si>
  <si>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</si>
  <si>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</si>
  <si>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</si>
  <si>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</si>
  <si>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</si>
  <si>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</si>
  <si>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</si>
  <si>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</si>
  <si>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</si>
  <si>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</si>
  <si>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</si>
  <si>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</si>
  <si>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</si>
  <si>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</si>
  <si>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</si>
  <si>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</si>
  <si>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</si>
  <si>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</si>
  <si>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</si>
  <si>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</si>
  <si>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</si>
  <si>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</si>
  <si>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</si>
  <si>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</si>
  <si>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</si>
  <si>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</si>
  <si>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</si>
  <si>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</si>
  <si>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</si>
  <si>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</si>
  <si>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</si>
  <si>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</si>
  <si>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</si>
  <si>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</si>
  <si>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</si>
  <si>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</si>
  <si>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</si>
  <si>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</si>
  <si>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</si>
  <si>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</si>
  <si>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</si>
  <si>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</si>
  <si>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</si>
  <si>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</si>
  <si>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</si>
  <si>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</si>
  <si>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</si>
  <si>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</si>
  <si>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</si>
  <si>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</si>
  <si>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</si>
  <si>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</si>
  <si>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</si>
  <si>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</si>
  <si>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</si>
  <si>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</si>
  <si>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</si>
  <si>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</si>
  <si>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</si>
  <si>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</si>
  <si>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</si>
  <si>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</si>
  <si>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</si>
  <si>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</si>
  <si>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</si>
  <si>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</si>
  <si>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</si>
  <si>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</si>
  <si>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</si>
  <si>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</si>
  <si>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</si>
  <si>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</si>
  <si>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</si>
  <si>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</si>
  <si>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</si>
  <si>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</si>
  <si>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</si>
  <si>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</si>
  <si>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</si>
  <si>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</si>
  <si>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</si>
  <si>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</si>
  <si>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</si>
  <si>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</si>
  <si>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</si>
  <si>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</si>
  <si>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</si>
  <si>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</si>
  <si>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</si>
  <si>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</si>
  <si>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</si>
  <si>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</si>
  <si>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</si>
  <si>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</si>
  <si>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</si>
  <si>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</si>
  <si>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</si>
  <si>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</si>
  <si>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</si>
  <si>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</si>
  <si>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</si>
  <si>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</si>
  <si>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</si>
  <si>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</si>
  <si>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</si>
  <si>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</si>
  <si>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</si>
  <si>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</si>
  <si>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</si>
  <si>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</si>
  <si>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</si>
  <si>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</si>
  <si>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</si>
  <si>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</si>
  <si>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</si>
  <si>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</si>
  <si>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</si>
  <si>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</si>
  <si>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</si>
  <si>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</si>
  <si>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</si>
  <si>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</si>
  <si>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</si>
  <si>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</si>
  <si>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</si>
  <si>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</si>
  <si>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</si>
  <si>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</si>
  <si>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</si>
  <si>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</si>
  <si>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</si>
  <si>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</si>
  <si>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</si>
  <si>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</si>
  <si>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</si>
  <si>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</si>
  <si>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</si>
  <si>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</si>
  <si>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</si>
  <si>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</si>
  <si>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</si>
  <si>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</si>
  <si>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</si>
  <si>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</si>
  <si>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</si>
  <si>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</si>
  <si>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</si>
  <si>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</si>
  <si>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</si>
  <si>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</si>
  <si>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</si>
  <si>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</si>
  <si>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</si>
  <si>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</si>
  <si>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</si>
  <si>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</si>
  <si>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</si>
  <si>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</si>
  <si>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</si>
  <si>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</si>
  <si>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</si>
  <si>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</si>
  <si>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</si>
  <si>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</si>
  <si>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</si>
  <si>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</si>
  <si>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</si>
  <si>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</si>
  <si>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</si>
  <si>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</si>
  <si>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</si>
  <si>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</si>
  <si>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</si>
  <si>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</si>
  <si>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</si>
  <si>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</si>
  <si>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</si>
  <si>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</si>
  <si>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</si>
  <si>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</si>
  <si>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</si>
  <si>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</si>
  <si>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</si>
  <si>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</si>
  <si>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</si>
  <si>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</si>
  <si>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</si>
  <si>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</si>
  <si>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</si>
  <si>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</si>
  <si>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</si>
  <si>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</si>
  <si>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</si>
  <si>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</si>
  <si>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</si>
  <si>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</si>
  <si>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</si>
  <si>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</si>
  <si>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</si>
  <si>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</si>
  <si>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</si>
  <si>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</si>
  <si>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</si>
  <si>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</si>
  <si>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</si>
  <si>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</si>
  <si>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</si>
  <si>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</si>
  <si>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</si>
  <si>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</si>
  <si>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</si>
  <si>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</si>
  <si>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</si>
  <si>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</si>
  <si>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</si>
  <si>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</si>
  <si>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</si>
  <si>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F3JS33DEI6XQ4ZBPTN86</t>
  </si>
  <si>
    <t>SEBI1929W</t>
  </si>
  <si>
    <t>SEB I1929W</t>
  </si>
  <si>
    <t>SE0010050310</t>
  </si>
  <si>
    <t>SEB/FRN DEBT 20240110</t>
  </si>
  <si>
    <t>DEMMRB</t>
  </si>
  <si>
    <t>NDA SS</t>
  </si>
  <si>
    <t>ELUXB SS</t>
  </si>
  <si>
    <t>TEL2B SS</t>
  </si>
  <si>
    <t>SSABA SS</t>
  </si>
  <si>
    <t>SEB_I1929W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</si>
</sst>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L7" activePane="bottomRight" state="frozen"/>
      <selection pane="topRight" activeCell="E1" sqref="E1"/>
      <selection pane="bottomLeft" activeCell="A7" sqref="A7"/>
      <selection pane="bottomRight" activeCell="F17" sqref="F1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7"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t="s">
        <v>2495</v>
      </c>
      <c r="B2" s="64" t="s">
        <v>268</v>
      </c>
      <c r="C2" s="64" t="s">
        <v>437</v>
      </c>
      <c r="D2" s="64" t="s">
        <v>437</v>
      </c>
      <c r="E2" s="65">
        <v>10000</v>
      </c>
      <c r="F2" s="65" t="s">
        <v>34</v>
      </c>
      <c r="G2" s="64" t="s">
        <v>263</v>
      </c>
      <c r="H2" s="3">
        <v>43480</v>
      </c>
      <c r="I2" s="64" t="s">
        <v>2767</v>
      </c>
      <c r="J2" s="219" t="str">
        <f>IF(C2="-","",VLOOKUP(C2,BondIssuerTable,2,0))</f>
        <v>SEB</v>
      </c>
      <c r="K2" s="219" t="str">
        <f>IF(D2="-","",VLOOKUP(D2,BondIssuingAgentsTable,2,0))</f>
        <v>SEB</v>
      </c>
      <c r="L2" s="95" t="str">
        <f>IF(D2="-","",VLOOKUP(D2,BondIssuingAgentsTable,3,0))</f>
        <v>ST</v>
      </c>
      <c r="M2" s="190" t="s">
        <v>2445</v>
      </c>
      <c r="N2" s="190" t="s">
        <v>723</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2769</v>
      </c>
      <c r="B7" s="64" t="s">
        <v>2768</v>
      </c>
      <c r="C7" s="64">
        <v>1929</v>
      </c>
      <c r="D7" s="64" t="s">
        <v>2770</v>
      </c>
      <c r="E7" s="64" t="s">
        <v>2771</v>
      </c>
      <c r="F7" s="64" t="s">
        <v>2772</v>
      </c>
      <c r="G7" s="69">
        <v>100</v>
      </c>
      <c r="H7" s="69" t="s">
        <v>1375</v>
      </c>
      <c r="I7" s="65">
        <v>6350000</v>
      </c>
      <c r="J7" s="3">
        <v>43475</v>
      </c>
      <c r="K7" s="70">
        <v>45301</v>
      </c>
      <c r="L7" s="70">
        <v>45288</v>
      </c>
      <c r="M7" s="244">
        <v>1140</v>
      </c>
      <c r="N7" s="244"/>
      <c r="O7" s="245" t="str">
        <f t="shared" ref="O7:O38" si="0">IF(M7="-","",VLOOKUP(M7,EUSIPA_Table,2,0))</f>
        <v>Capital Protection with Coupon</v>
      </c>
      <c r="P7" s="72" t="s">
        <v>2777</v>
      </c>
      <c r="Q7" s="104" t="s">
        <v>2773</v>
      </c>
      <c r="R7" s="71">
        <v>25</v>
      </c>
      <c r="S7" s="104" t="s">
        <v>2774</v>
      </c>
      <c r="T7" s="71">
        <v>25</v>
      </c>
      <c r="U7" s="104" t="s">
        <v>2775</v>
      </c>
      <c r="V7" s="71">
        <v>25</v>
      </c>
      <c r="W7" s="104" t="s">
        <v>2776</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2" t="s">
        <v>2493</v>
      </c>
      <c r="B5" s="312"/>
      <c r="C5" s="312"/>
      <c r="D5" s="266" t="s">
        <v>2494</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Sari Suvanto</cp:lastModifiedBy>
  <cp:lastPrinted>2017-09-12T08:37:15Z</cp:lastPrinted>
  <dcterms:created xsi:type="dcterms:W3CDTF">2010-06-11T13:43:43Z</dcterms:created>
  <dcterms:modified xsi:type="dcterms:W3CDTF">2019-01-14T11:44:17Z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