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5" windowWidth="15480" windowHeight="11640" tabRatio="785" firstSheet="1" activeTab="5"/>
  </bookViews>
  <sheets>
    <sheet name="Gögn" sheetId="1" state="hidden" r:id="rId1"/>
    <sheet name="Key figures Q1-Q4" sheetId="2" r:id="rId2"/>
    <sheet name="Key figures" sheetId="3" r:id="rId3"/>
    <sheet name="P&amp;L and BS" sheetId="4" r:id="rId4"/>
    <sheet name="Equity statement | Cash flow" sheetId="5" r:id="rId5"/>
    <sheet name="Notes" sheetId="6" r:id="rId6"/>
    <sheet name="Nýtt Samdr" sheetId="7" state="hidden" r:id="rId7"/>
    <sheet name="Víkjandi bréf" sheetId="8" state="hidden" r:id="rId8"/>
    <sheet name="Eingr. bréf" sheetId="9" state="hidden" r:id="rId9"/>
    <sheet name="Fjölgr. bréf" sheetId="10" state="hidden" r:id="rId10"/>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Á">'[2]ebl.2.0'!$E$45</definedName>
    <definedName name="DBQNames" localSheetId="4">{"stada.dbq","c:\vista\"}</definedName>
    <definedName name="DBQNames" localSheetId="1">{"stada.dbq","c:\vista\"}</definedName>
    <definedName name="DBQNames" localSheetId="5">{"stada.dbq","c:\vista\"}</definedName>
    <definedName name="DBQNames" localSheetId="3">{"stada.dbq","c:\vista\"}</definedName>
    <definedName name="DBQNames">{"stada.dbq","c:\vista\"}</definedName>
    <definedName name="LinkedArea1">#REF!</definedName>
    <definedName name="LinkedArea2">#REF!</definedName>
    <definedName name="LinkedArea3">#REF!</definedName>
    <definedName name="Macro3">#REF!</definedName>
    <definedName name="OLE_LINK7" localSheetId="4">'Equity statement | Cash flow'!#REF!</definedName>
    <definedName name="OLE_LINK7" localSheetId="5">'Notes'!#REF!</definedName>
    <definedName name="Orlofsframlag">'[1]Launaáætlun'!$N$2</definedName>
    <definedName name="_xlnm.Print_Area" localSheetId="4">'Equity statement | Cash flow'!$A$1:$I$59</definedName>
    <definedName name="_xlnm.Print_Area" localSheetId="2">'Key figures'!$A$1:$H$71</definedName>
    <definedName name="_xlnm.Print_Area" localSheetId="1">'Key figures Q1-Q4'!$A$1:$H$70</definedName>
    <definedName name="_xlnm.Print_Area" localSheetId="5">'Notes'!$A$1:$K$1269</definedName>
    <definedName name="_xlnm.Print_Area" localSheetId="3">'P&amp;L and BS'!$A$1:$I$99</definedName>
    <definedName name="Z_8280C740_C975_11D2_9233_00E02C0125B9_.wvu.PrintArea" localSheetId="3" hidden="1">'P&amp;L and BS'!$A$1:$I$102</definedName>
    <definedName name="Z_9BF92D80_C816_11D2_9E59_00C04F849C48_.wvu.PrintArea" localSheetId="3" hidden="1">'P&amp;L and BS'!$A$1:$I$102</definedName>
  </definedNames>
  <calcPr fullCalcOnLoad="1" fullPrecision="0"/>
</workbook>
</file>

<file path=xl/sharedStrings.xml><?xml version="1.0" encoding="utf-8"?>
<sst xmlns="http://schemas.openxmlformats.org/spreadsheetml/2006/main" count="1455" uniqueCount="853">
  <si>
    <t>The Group makes estimates and assumptions that affect the reported amounts of assets and liabilities within the next financial year. Estimates and judgements are continually evaluated and are based on historical experience and other factors, including expectations of future events that are believed to be reasonable under the circumstances. By definition, the accounting estimate based on these assumptions will seldom be equivalent to the relevant real outcome. The discussion below examines estimates and assumptions that involve a substantial risk of causing material correction to the carrying amounts of assets and liabilities within the next financial year.</t>
  </si>
  <si>
    <t xml:space="preserve">The Group reviews its loan portfolios to assess impairment at least on a quarterly basis. In determining whether an impairment loss should be recorded in the income statement, the Group makes judgements as to whether there are any observable data indicating that there is a measurable decrease in the estimated future cash flows from a portfolio of loans before the decrease can be identified with an individual loan in that portfolio. This evidence may include observable data indicating that there has been an adverse change in the payment status of borrowers in a group, or national or local economic conditions that correlate with defaults on assets in the group. Management uses estimates based on historical loss experience for assets with credit risk characteristics and objective evidence of impairment similar to those in the portfolio when scheduling its future cash flows. The methodology and assumptions used for estimating both the amount and timing of future cash flows are reviewed regularly to reduce any differences between loss estimates and actual loss experience. </t>
  </si>
  <si>
    <t>Holding company</t>
  </si>
  <si>
    <t>Corporate banking</t>
  </si>
  <si>
    <t>Stockbrokers and financial services</t>
  </si>
  <si>
    <t>Private and corporate banking</t>
  </si>
  <si>
    <t>Operation company for mutual funds</t>
  </si>
  <si>
    <t>Real estate company</t>
  </si>
  <si>
    <t>Holding company for appropriated assets</t>
  </si>
  <si>
    <t>Landsbanki’s internal auditing is carried out on a Group basis and the Director of Internal Audit for the Bank audits all Group companies. Internal auditing is an essential aspect of the Group’s risk management control; each operating unit is audited at least once a year.</t>
  </si>
  <si>
    <t>Clients’ assets and liabilities bear fixed or variable rates of interest over longer or shorter terms, as it is essential for the Group to control its investments closely to maintain a balance in the interest rates and maturities of assets and liabilities. The Group also endeavours to increase its interest rate margin by offering both short-term and long-term credit, while at the same time it must maintain sufficient liquidity to meet its commitments. By extending credit to both corporations and individuals, on varying terms reflecting the risk of loss in each instance, the Group aims to achieve an acceptable interest rate margin.  Interest rate risk is not limited to interest-bearing assets on the Group's balance sheet, but also includes guarantees and derivatives.</t>
  </si>
  <si>
    <t>4.1.2 Credit risk</t>
  </si>
  <si>
    <t xml:space="preserve">Guarantees and letters of credit, which irrevocably commit the Group to make payment to a third party in the event a customer cannot fulfil his obligations, involve the same credit risk as loans. Import guarantees and documentary credits are secured by the goods shipments they cover, thus representing a lower risk than direct loans.  Unused credit lines represent a commitment to increase loans or guarantees.  The Group could conceivably suffer losses equivalent to the total amount of open credit lines.  The Group monitors the duration of credit lines, since longer-term obligations generally imply a greater credit risk. </t>
  </si>
  <si>
    <t>4.3 Market risk</t>
  </si>
  <si>
    <t>Total VaR (99% 1-day holding period)</t>
  </si>
  <si>
    <t>Total VaR (99% 10-day holding period)</t>
  </si>
  <si>
    <t>4.3.1 Currency risk</t>
  </si>
  <si>
    <t>Concentrations of assets, liabilities, and off-balance sheet items.</t>
  </si>
  <si>
    <t>(b) Liquidity Risk</t>
  </si>
  <si>
    <t>4.6 Capital risk management</t>
  </si>
  <si>
    <t>4.9 Core earnings</t>
  </si>
  <si>
    <t>Framlag í afskriftareikning af stöðu útlána í lok tímabils</t>
  </si>
  <si>
    <t>Afskriftahlutfall</t>
  </si>
  <si>
    <t>Hlutfall innlána af útlánum til viðskiptamanna</t>
  </si>
  <si>
    <t>Gengi hlutabréfa í lok tímabils</t>
  </si>
  <si>
    <t>Hækkun hlutabréfaverðs að teknu t.t. arðgreiðslna</t>
  </si>
  <si>
    <t>Myntgengi á EUR</t>
  </si>
  <si>
    <t>Meðalgengi ISK / EUR í rekstrarreikningi  H1</t>
  </si>
  <si>
    <t>Lokagengi ISK / EUR í efnahagsreikningi 30.06.06</t>
  </si>
  <si>
    <t>2003</t>
  </si>
  <si>
    <t>31.12.2005</t>
  </si>
  <si>
    <t>Market risk</t>
  </si>
  <si>
    <t>Future cash flows in a group of loans that are collectively evaluated for impairment are estimated on the basis of the contractual cash flows of the assets in the group and historical loss experience for assets with similar credit risk characteristics. Historical loss experience is adjusted on the basis of current observable data to reflect the effects of current conditions that did not affect the period on which the historical loss experience was originally based and to remove the effects of previously existing loss factors that do not exist currently.</t>
  </si>
  <si>
    <t xml:space="preserve">Costs associated with maintaining computer software are recorded as expenses, when incurred. </t>
  </si>
  <si>
    <t>Other intangible assets are customer agreements identified at business acquisition, amortised over their useful life (determined to be 15 years).</t>
  </si>
  <si>
    <t>Subsequent costs are included in the asset’s carrying amount only when it is probable that future economic benefits associated with the item will flow to the Group and these costs can be measured reliably. All other repairs and maintenance are charged to the income statement during the financial period in which they are incurred.</t>
  </si>
  <si>
    <t>The following table gives a comparison between the Group's income and Core income for the years 2005-2007 and the first two quarter in 2008:</t>
  </si>
  <si>
    <t>Q1-Q2 2008</t>
  </si>
  <si>
    <t>Q1-Q2 2007</t>
  </si>
  <si>
    <t>30.6.2008</t>
  </si>
  <si>
    <t>These condensed consolidated interim financial statements were approved for issue by the Board of Directors on 28 July 2008.</t>
  </si>
  <si>
    <t>Q1-Q2</t>
  </si>
  <si>
    <t>Condensed Consolidated Interim Income Statement 1 January - 30 June 2008</t>
  </si>
  <si>
    <t>Condensed Consolidated Interim Balance Sheet as of 30 June 2008</t>
  </si>
  <si>
    <t>These condensed consolidated interim financial statements of Landsbanki Íslands hf. cover the six months from 1 January to 30 June 2008. They have been prepared in accordance with IAS 34, Interim Financial Reporting. Condensed interim financial statements such as these do not include information as extensive as annual financial statements, and should be read in conjunction with Landsbanki's annual Consolidated Financial Statements for the year 2007.</t>
  </si>
  <si>
    <t>1 January to 30 June 2008</t>
  </si>
  <si>
    <t>At 30 June 2008</t>
  </si>
  <si>
    <t>Net position 30 June 2008</t>
  </si>
  <si>
    <t>Total interest sensitivity gap 30 June 2008</t>
  </si>
  <si>
    <t>Total assets 30 June 2008</t>
  </si>
  <si>
    <t>Total liabilities 30 June 2008</t>
  </si>
  <si>
    <t>Total
Q1-Q2 2008</t>
  </si>
  <si>
    <t>Total
Q1-Q2 2007</t>
  </si>
  <si>
    <t>The Group's capital adequacy ratio as of 30 June 2008 is calculated in accordance with EU Directive 2006/48/EC, cf. Article 78 (Basel II), which has been incorporated into Icelandic legislation.</t>
  </si>
  <si>
    <r>
      <t>The Group provides asset custody, asset management, investment management, and advisory services. All of these require the Group to make decisions on the treatment, acquisition, or disposal of financial instruments. Assets in Landsbanki’s custody are not reported in its accounts. Part of these services involves the Group approving objectives and criteria for the investment of assets in its custody. As of 30 June 2008, financial assets managed by the Group amounted to</t>
    </r>
    <r>
      <rPr>
        <b/>
        <sz val="10"/>
        <rFont val="Lais"/>
        <family val="0"/>
      </rPr>
      <t xml:space="preserve"> </t>
    </r>
    <r>
      <rPr>
        <sz val="10"/>
        <rFont val="Lais"/>
        <family val="0"/>
      </rPr>
      <t>ISK 576.4</t>
    </r>
    <r>
      <rPr>
        <b/>
        <sz val="10"/>
        <rFont val="Lais"/>
        <family val="0"/>
      </rPr>
      <t xml:space="preserve"> </t>
    </r>
    <r>
      <rPr>
        <sz val="10"/>
        <rFont val="Lais"/>
        <family val="0"/>
      </rPr>
      <t>billion (2007:  513.2 bn).  Amounts in custody accounts amounted to ISK 1,820 billion (2007: 2,109 bn).</t>
    </r>
  </si>
  <si>
    <t>Tier I capital:</t>
  </si>
  <si>
    <t>Tier II capital:</t>
  </si>
  <si>
    <t xml:space="preserve">  Fisheries</t>
  </si>
  <si>
    <t>Liabilities to customers under unit-linked investment contracts</t>
  </si>
  <si>
    <t>Eignarhaldsfélagið Portus hf.</t>
  </si>
  <si>
    <t>11. Salaries and related expenses</t>
  </si>
  <si>
    <t>13. Income tax</t>
  </si>
  <si>
    <t>14. Earnings per share</t>
  </si>
  <si>
    <t>15. Loans and advances to customers</t>
  </si>
  <si>
    <t>16. Bonds, equities and hedged securities</t>
  </si>
  <si>
    <t>17. Derivatives held for trading and trading liabilities</t>
  </si>
  <si>
    <t>18. Derivatives held for hedging</t>
  </si>
  <si>
    <t>19. Investment in associates</t>
  </si>
  <si>
    <t>20. Intangible assets</t>
  </si>
  <si>
    <t>21. Non-current assets and disposal groups classified as held for sale</t>
  </si>
  <si>
    <t>22. Deposits from financial institutions</t>
  </si>
  <si>
    <t>23. Deposits from customers</t>
  </si>
  <si>
    <t>24. Borrowings</t>
  </si>
  <si>
    <t>25. Financial liabilities designated at fair value</t>
  </si>
  <si>
    <t>26. Subordinated loans</t>
  </si>
  <si>
    <t>Other addition during period</t>
  </si>
  <si>
    <t>10. Net financial income</t>
  </si>
  <si>
    <t>Derivatives and other</t>
  </si>
  <si>
    <t>12. Impairment provisions on loans and advances and assets held for sale</t>
  </si>
  <si>
    <t>Portfolio interest rate risk arises from the impact on the interest margin and/or the market value of equity caused by interest rate changes on assets and liabilities outside of the Group’s trading book. This risk results primarily from duration mismatch of assets and liabilities. Portfolio interest rate risk is among the Group’s more important risk factors.</t>
  </si>
  <si>
    <t xml:space="preserve">The following table shows the cash flow payable by the Group under non-derivative financial assets and liabilities classified by remaining contractual maturities at the balance sheet date. Except for Bonds, Hedged securities, and Equities. They are classified by expected maturities. The amounts disclosed in the table are the contractual undiscounted cash flows.  </t>
  </si>
  <si>
    <t>Up to 3
months</t>
  </si>
  <si>
    <t>4.5 Derivative cash flow</t>
  </si>
  <si>
    <t>Calculation of core earnings is intended to illustrate the underlying profit of the Group.  To obtain this figure, net gain/loss from equity holdings of any kind, as well as gain from securities and FX trading, are deducted from net interest income and fee and commission income. Net interest income is consequently increased to reflect the Group’s cost of funding bond and equity positions and from 1st of January 2008 net interest income is as well increased for the disadvantage resulting from the Group’s positive FX position which is funded in ISK. The LIBOR three-month flat rate is used for each underlying currency to  calculate the adjustment increase in net interest income.  In spite of the Group's definition of its core earnings, its performance also depends on equity and bond positions taken on own account.</t>
  </si>
  <si>
    <r>
      <t>In 2008, the Group continued to manage its capital resources. At 30 June 2008, the capital ratio was  10.3%</t>
    </r>
    <r>
      <rPr>
        <b/>
        <sz val="10"/>
        <rFont val="Lais"/>
        <family val="0"/>
      </rPr>
      <t>.</t>
    </r>
  </si>
  <si>
    <t>Subordinated loans are considered as part of capital according to regulation on the calculation of Capital adequacy ratio (see Note 28).  Subordinated loans are applied in calculating the overall capital adequacy ratio according to the regulation.  However, according to CAD rules, subordinated loans can comprise a maximum of 33% of Tier I capital.  Consequently, ISK 30.690 million of Tier I classified subordinated loans are applied to Tier II capital.</t>
  </si>
  <si>
    <t>In order to decrease volatility in profit and loss due to changes in market rates, the Group aims to hedge future cash flow of fixed income payment by entering into interest rate swaps, effectively exchanging the fixed rate for floating rate. The Group designates specific derivatives as hedges of the fair value of assets or liabilities. Hedge accounting is used for derivatives designated in this way provided certain criteria are met.</t>
  </si>
  <si>
    <t>Value at Risk (VaR) is a statistical measurement indicating the likelihood of loss due to unfavourable changes in market conditions within a specific time period and with a specified probability.</t>
  </si>
  <si>
    <t>The Group's currency risk is managed with the objective of limiting this total risk factor within defined net position limits set by ALCO.  Changes in prices of currency pairs against ISK will affect the Group's equity ratio as its foreign denominated assets are 77% of the Group's asset base while the Group's equity is ISK denominated.  The Group maintains a considerable open currency position and issues subordinated debt in foreign currency to hedge this risk.</t>
  </si>
  <si>
    <t>Net position 31 December 2007</t>
  </si>
  <si>
    <t>By taking positions and trading in listed and unlisted financial instruments, the Group can take advantage of short-term movements on the equity and bond markets, as well as currency and interest rate fluctuations. As an ever larger part of the Group balance sheet is foreign currency denominated and the bank's core equity is in ISK, the Group has build up a foreign exchange position in order to stabilise its equity ratio as fluctuations in the ISK can have significant impact on the Group equity ratio. Interest rate swaps and currency interest rate swaps are used to partly hedge interest rate risk against any drop in the fair value of fixed interest rate assets and any increase in the fair value of customers’ deposits on fixed terms.</t>
  </si>
  <si>
    <t>The Group balances currency risk arising from net investment in foreign operation against foreign currency borrowing.  At 30 June 2008, loans amounting to ISK 120,435 million (31.12.2007: ISK 86,489 million) were recognised as hedges, resulting in exchange rate loss for the first six months of the year of ISK 29,325 million (31.12.2007: ISK 2,504 million profit) recognised in equity against exchange rate profit from investments in subsidiaries.</t>
  </si>
  <si>
    <t>Net interest income includes revenue from assets which are sensitive to the Icelandic inflation-index. The inflation-index experienced substantial elevation during the first half of the year.</t>
  </si>
  <si>
    <t xml:space="preserve">Tax calculated at a tax rate of 15% ( 2007: 18%) </t>
  </si>
  <si>
    <t>Effect of change in tax rate 18% to 15%</t>
  </si>
  <si>
    <t>Effect of other changes in tax legislation</t>
  </si>
  <si>
    <t xml:space="preserve">The Bank follows rules on liquidity set by the Central Bank of Iceland, governing the ratio of weighted liquid assets and liabilities. The rules require a ratio higher than 1 for the next three months. The Central Bank rules involve a type of stress test, according to which assets and liabilities are weighted using specific co-efficient reflecting how accessible the asset in question would be in a liquidity crisis and how great the need is to repay the liability in question when due.  During the first half of the year the Central Bank of Iceland reduced its reserve requirements resulting in the release of cash tied with the Central bank.  That largely explains the decrease in Cash and cash balances with Central bank during the first half of the year. 
</t>
  </si>
  <si>
    <t xml:space="preserve">Acquired computer software licenses are capitalised on the basis of the costs incurred to acquire and bring into service the specific software. Internally generated software arising from development is recognised as an asset if it comply with the requirements of IAS 38. Computer software recognised as intangible assets is amortised over its useful life (determined to be 5 years).  
</t>
  </si>
  <si>
    <t>6.09%+CPI</t>
  </si>
  <si>
    <t>5.6%+CPI</t>
  </si>
  <si>
    <t>Libor+1.85%</t>
  </si>
  <si>
    <t>Euribor+0.8%</t>
  </si>
  <si>
    <t>8.65%+CPI</t>
  </si>
  <si>
    <t>5.8%+CPI</t>
  </si>
  <si>
    <t>6.5%+CPI</t>
  </si>
  <si>
    <t>Euribor+1.23%</t>
  </si>
  <si>
    <t>Euribor+0.35%</t>
  </si>
  <si>
    <t>Additions identified in the acquisition of Bridgewell Group plc</t>
  </si>
  <si>
    <t>The fair value of financial instruments not quoted in active markets is determined by various recognised valuation techniques.  The chosen valuation technique incorporates all factors that market participants would consider in setting a price and is consistent with accepted economic methodologies for pricing financial instruments. When valuation techniques (e.g. models) are used to determine fair value, they are validated and periodically reviewed by qualified personnel independent of the area that created them. All models are certified before they are used, and are calibrated to ensure that outputs reflect actual data and comparative market prices. To the extent practicable, models use only observable data, however, areas such as credit risk require management to make estimates. Changes in assumptions about these factors could affect the reported fair value of financial instruments.</t>
  </si>
  <si>
    <t xml:space="preserve">Amendments to Icelandic taxation legislation, adopted in May 2008, will lower corporate income tax from 18% to 15%. Furthermore, capital gains on equities will be tax exempt under certain conditions. The amendments take effect as of 1 January 2008. Their impact has been included in Group's Interim financial statements in Q2. </t>
  </si>
  <si>
    <t xml:space="preserve">The Group is engaged in a unit-linked investment contracts. The value of those contracts reflects the fair value of the assets that are held within unitised investment pools. These contracts are payable on demand and therefore have no maturity. The contractual amount that must be paid on demand is the fair value of the liability.  </t>
  </si>
  <si>
    <t>Adjustment of purchasing price of subsidiaries and other amendments</t>
  </si>
  <si>
    <t xml:space="preserve">Pension fund contributions </t>
  </si>
  <si>
    <t xml:space="preserve">Loans and advances to financial institutions </t>
  </si>
  <si>
    <t>Consolidated Key Figures</t>
  </si>
  <si>
    <t>(a) Interest rate risk on portfolios</t>
  </si>
  <si>
    <t>Unlisted</t>
  </si>
  <si>
    <t>Classification</t>
  </si>
  <si>
    <t>Maturity</t>
  </si>
  <si>
    <t>Tier I − Innovative hybrid capital</t>
  </si>
  <si>
    <t>Tier I − Non-innovative hybrid capital</t>
  </si>
  <si>
    <t>Items included in the financial statements of each of the Group’s individual entities are measured using the currency of the economic environment in which the entity operates (the functional currency). These consolidated financial statements are presented in millions of Icelandic kronas (ISK), which is also the Group functional currency.</t>
  </si>
  <si>
    <t>2.10 Offsetting financial instruments</t>
  </si>
  <si>
    <t>The Group has decided to reduce its net investment hedge in foreign operations in the second half of the year, reducing related foreign exchange difference from borrowing recognised in equity.</t>
  </si>
  <si>
    <t>The Group comfortably fulfils its requirements set in its liquidity policy and as well at the end of the reporting period,  the Group liquidity ratio, calculated by balancing assets and liabilities in accordance with the Central Bank’s Rules No. 317/2006 was 1.8</t>
  </si>
  <si>
    <t>Loans to CEOs and managing directors, and to companies controlled by these persons, amounted to ISK 115 million as at 30 June 2008. Loans to members of the Board of Directors, and companies controlled by them, amounted to ISK 49,796 million, including credit granted to companies with which members of the Board are connected through membership on the companies’ Boards or ownership ties. The holding company, Samson eignarhaldsfélag ehf., has a 41.85% holding in the Group. The Group has not assisted the company with any provision of credit. One of the company’s owners sits on Landsbanki’s Board of Directors', and loans granted to this person are included in the above amounts. Total credit extended to associated companies by the Group amounted to ISK 14,312 million as at 30 June 2008. Total loans to related party amounted to ISK 64,223 million (ISK 62,789 million 31.12.2007).</t>
  </si>
  <si>
    <t>Available overdrafts and unused credit commitments</t>
  </si>
  <si>
    <t>The Group manages its capital resources to meet the regulatory capital requirements prescribed by the Icelandic Financial Supervisory Authority (FME). FME requires the Group to hold sufficient capital resources to meet minimum the regulatory capital requirements laid down in the Rules on the Capital Requirement and Risk-Weighted Assets of Financial Undertakings, No. 215/2007. These rules are based on the standards of the Basel Committee on Banking Supervision in the Basel II accord. Minimum requirements are expressed as the ratio of capital resources to risk-weighted assets. Risk-weighted assets are determined by applying specific risk weight to the Group’s assets following calculations developed by the Basel Committee.</t>
  </si>
  <si>
    <t xml:space="preserve">Non-financial assets  that have an indefinite life, such as goodwill, are not subject to amortisation, but are tested for impairment annually at year-end or when ever there is any indication of impairment. There was no indication of impairment for non-financial assets  with indefinite lives during the period. </t>
  </si>
  <si>
    <t xml:space="preserve">On 30 June Landsbanki made adjustments to the purchasing price of the interest in its subsidiaries Kepler Equities and Bridgewell it acquired in 2007. These adjustments have reverse transactions in equity. </t>
  </si>
  <si>
    <t>Total non-current assets and disposal groups classified as held for sale</t>
  </si>
  <si>
    <t>The leases entered into by the Group are primarily operating leases. Payments made under operating leases are charged to the income statement on a straight-line basis over the period of the lease.</t>
  </si>
  <si>
    <t>When an operating lease is terminated before the lease period has expired, any payment required to be made to the lessor by way of penalty is recognised as an expense in the period in which termination takes place.</t>
  </si>
  <si>
    <t>(b) A group company is the lessor</t>
  </si>
  <si>
    <t>2.19 Cash and cash equivalents</t>
  </si>
  <si>
    <t>The Group has entered into stock options contracts with its employees' enabling them to acquire shares in the Bank. In all instances, the exercise price corresponds to the market value of the shares at grant date. Cost related to the stock option agreements is expensed during the vesting period based on the related terms.</t>
  </si>
  <si>
    <t xml:space="preserve">The Group uses the Black-Scholes valuation model to determine the fair value of options granted. The significant inputs into the model were share prices at the grant date, exercise price, the volatility of standard deviation of expected share price, dividend yield and a risk-free interest rate. </t>
  </si>
  <si>
    <t>The Group is engaged in a unit-linked investment contracts where the liability reflects the value of assets held within unit-linked investment pools.</t>
  </si>
  <si>
    <t>Dividends on ordinary shares are recognised in equity in the period in which they are approved by the Group's shareholders' meeting.</t>
  </si>
  <si>
    <r>
      <t xml:space="preserve">Landsbanki (the Group) is a universal bank that provides retail, corporate, and investment banking services. The Group operates in </t>
    </r>
    <r>
      <rPr>
        <b/>
        <sz val="10"/>
        <rFont val="Lais"/>
        <family val="3"/>
      </rPr>
      <t>14</t>
    </r>
    <r>
      <rPr>
        <sz val="10"/>
        <rFont val="Lais"/>
        <family val="0"/>
      </rPr>
      <t xml:space="preserve"> countries and had 2,690 employees at period-end.</t>
    </r>
  </si>
  <si>
    <t>Q2 2008</t>
  </si>
  <si>
    <t>Q2 2007</t>
  </si>
  <si>
    <t xml:space="preserve">On February 2008 the Group acquired an additional 17% share in Merrion Capital Group Ltd. The consideration paid in cash was ISK 4,028 million. The amount in excess of the fair value of net assets, ISK 2,992 million, is recognised as goodwill, see note 20. </t>
  </si>
  <si>
    <t>All of the loans referred to here have been granted in accordance with the Group's credit rules and on normal commercial terms. No impairment has been recognised by the Group against these loans. Fees and interest received for services provided to related-parties amounted to ISK 1,679 million in Q2 2008.</t>
  </si>
  <si>
    <t>The following table gives a summary of the Group’s interest rate risk. It shows the carrying amounts of its assets and liabilities. The carrying amount classification is based on either the repricing date of the contract or its maturity, whichever comes first.</t>
  </si>
  <si>
    <t>USD</t>
  </si>
  <si>
    <t>Total assets</t>
  </si>
  <si>
    <t>Asset management</t>
  </si>
  <si>
    <t>Number of positions at period-end</t>
  </si>
  <si>
    <t>Loans and advances are financial assets with defined payments that are not quoted in an active market.  They arise when the Group provides funds directly to a debtor with no intention of trading them.</t>
  </si>
  <si>
    <t>Hagnaður af fastafjármunum til sölu</t>
  </si>
  <si>
    <t>Opening net book amount</t>
  </si>
  <si>
    <t>callable</t>
  </si>
  <si>
    <t xml:space="preserve">  Retail trade</t>
  </si>
  <si>
    <t xml:space="preserve">  Agriculture</t>
  </si>
  <si>
    <t xml:space="preserve">  Services</t>
  </si>
  <si>
    <t xml:space="preserve">  Other</t>
  </si>
  <si>
    <t>Individuals</t>
  </si>
  <si>
    <t>Loans and advances to customers</t>
  </si>
  <si>
    <t>Provision ratio (Provisions for credit losses/total loans and advances to customers and guarantees issued)</t>
  </si>
  <si>
    <t>the Group grants to the borrower, for economic or legal reasons relating to the borrower’s financial difficulty, a refinancing concession, that the lender would not otherwise consider;</t>
  </si>
  <si>
    <t>observable data indicates that there is a measurable decrease in the estimated future cash flows from a group of loans since the initial recognition of those assets, even if the decrease cannot yet be identified with the individual financial assets in the group, including:
– adverse changes in the payment status of borrowers in the group; or
– general deterioration of economic conditions connected with a group of loans.</t>
  </si>
  <si>
    <t>In addition to these committees, meetings of managing directors serve as a forum for consultation between the CEOs and managing directors.</t>
  </si>
  <si>
    <t>Market risk without unlisted securities</t>
  </si>
  <si>
    <t xml:space="preserve">Market risk without unlisted securities and financial assets designated at fair value through profit and loss </t>
  </si>
  <si>
    <t>Liquidity risk is the risk of being unable to obtain the funds to meet its financial obligations as they come due, either by increasing liabilities or by converting assets without incurring significant losses. This in turn requires reliable access to enough cash resources, at unpredictable times and due to unforeseeable events, to meet uncertain cash flow obligations. Such access – and indeed the cash flow obligations themselves – depends on market conditions and other external events and on other agents’ behaviour.</t>
  </si>
  <si>
    <t xml:space="preserve">ALCO formulates liquidity management policy, monitors the Group’s liquidity position and provides advice on the composition of its assets and liabilities. The overriding objective is to minimise fluctuations in liquidity and ensure that the Group always has sufficient access to funding to cover outflows arising from its obligations in the coming month. Treasury is responsible for implementing this policy and estimates future cash flow in co-operation with Risk Management.       </t>
  </si>
  <si>
    <t>27. Tax liabilities</t>
  </si>
  <si>
    <t>28. Capital ratio</t>
  </si>
  <si>
    <t>29. Contingent liabilities and commitments</t>
  </si>
  <si>
    <t>30. Fiduciary activities</t>
  </si>
  <si>
    <t>31. Related-party transactions</t>
  </si>
  <si>
    <t>32. Acquisitions</t>
  </si>
  <si>
    <r>
      <t>Net gains</t>
    </r>
    <r>
      <rPr>
        <sz val="10"/>
        <rFont val="Lais"/>
        <family val="0"/>
      </rPr>
      <t xml:space="preserve"> of disposal groups held for sale, net of tax</t>
    </r>
  </si>
  <si>
    <t>The Group’s parent company is Landsbanki Íslands hf. (the Bank), which is a limited-liability company incorporated and domiciled in Iceland. Its registered office is Austurstræti 11, 155 Reykjavík. The Bank was established in 1886 and remained State-owned until 1998 when the Government of Iceland decided to privatise the Bank through a public offering. Today, the Bank’s shares are listed on the OMX Nordic Exchange.</t>
  </si>
  <si>
    <t>Actual income</t>
  </si>
  <si>
    <t>Cost-income Ratio</t>
  </si>
  <si>
    <t>Core earnings</t>
  </si>
  <si>
    <t>5. Income statement by quarters</t>
  </si>
  <si>
    <r>
      <t>Retail banking</t>
    </r>
    <r>
      <rPr>
        <sz val="10"/>
        <rFont val="Lais"/>
        <family val="0"/>
      </rPr>
      <t xml:space="preserve"> includes the services provided through the branch network in Iceland to individuals and small and medium-size businesses, leasing services provided by the subsidiary SP fjármögnun hf. (Iceland), and mortgage lending services provided by Heritable Bank Ltd (UK).</t>
    </r>
  </si>
  <si>
    <r>
      <t>Corporate banking</t>
    </r>
    <r>
      <rPr>
        <sz val="10"/>
        <rFont val="Lais"/>
        <family val="0"/>
      </rPr>
      <t xml:space="preserve"> includes the services provided to large and medium-sized corporate clients through the corporate division of Landsbanki in Reykjavik and the division’s network of international branches. Services provided by Heritable Bank Ltd (UK) and Landsbanki Luxembourg SA (Lux) to medium-sized businesses is also included under corporate banking.</t>
    </r>
  </si>
  <si>
    <r>
      <t>Assets management</t>
    </r>
    <r>
      <rPr>
        <sz val="10"/>
        <rFont val="Lais"/>
        <family val="0"/>
      </rPr>
      <t xml:space="preserve"> and private banking includes fund and wealth management services provided by divisions of Landsbanki in Reykjavik and Landsbanki Luxembourg SA (Lux), and by the subsidiary Landsvaki hf. (Iceland). </t>
    </r>
  </si>
  <si>
    <t>Equity is allocated to each business segment at the beginning of each year according to its share of the Group's risk-weighted average (RWA).</t>
  </si>
  <si>
    <t>4. ársfj.</t>
  </si>
  <si>
    <t>2. ársfj.</t>
  </si>
  <si>
    <t>1. ársfj.</t>
  </si>
  <si>
    <t>Tekjuskattur</t>
  </si>
  <si>
    <t>Minority interests</t>
  </si>
  <si>
    <t>Disposals</t>
  </si>
  <si>
    <t>Deposits from customers</t>
  </si>
  <si>
    <t>2005</t>
  </si>
  <si>
    <t>2004</t>
  </si>
  <si>
    <t xml:space="preserve">(a) Collateral </t>
  </si>
  <si>
    <t>(b) Derivatives</t>
  </si>
  <si>
    <t>(c) Credit-related commitments</t>
  </si>
  <si>
    <t>Total subordinated loans</t>
  </si>
  <si>
    <t>Merrion Capital Group Ltd (Ireland)</t>
  </si>
  <si>
    <t>(a) Pension obligation</t>
  </si>
  <si>
    <t>Non-interest bearing</t>
  </si>
  <si>
    <t>EUR</t>
  </si>
  <si>
    <t>GBP</t>
  </si>
  <si>
    <t>ISK</t>
  </si>
  <si>
    <t>Virðisrýrnun útlána</t>
  </si>
  <si>
    <t>Impairment on loans and advances and assets held for sale</t>
  </si>
  <si>
    <t>Iceland</t>
  </si>
  <si>
    <t>Net interest revenues</t>
  </si>
  <si>
    <t>Luxembourg</t>
  </si>
  <si>
    <t>Company</t>
  </si>
  <si>
    <t>Activity</t>
  </si>
  <si>
    <t>Landsvaki hf. (Iceland)</t>
  </si>
  <si>
    <t>Borrowings</t>
  </si>
  <si>
    <t>Once a financial asset or a group of similar financial assets has been written down as a result of an impairment loss, interest income is recognised using the rate of interest used to discount the future cash flows for the purpose of measuring the impairment loss.</t>
  </si>
  <si>
    <t>Unsettled securities trading</t>
  </si>
  <si>
    <t>Equity futures</t>
  </si>
  <si>
    <t>Landsbanki Guernsey Ltd (UK)</t>
  </si>
  <si>
    <t>Retail banking</t>
  </si>
  <si>
    <t>3. ársfj.</t>
  </si>
  <si>
    <t>Disposal group held for sale</t>
  </si>
  <si>
    <t>Laun og tengd gjöld</t>
  </si>
  <si>
    <t>Afskriftir</t>
  </si>
  <si>
    <t>Hlutdeild minnihluta í afkomu dótturfélaga</t>
  </si>
  <si>
    <t>Impairment on goodwill</t>
  </si>
  <si>
    <t>If there is objective evidence that an impairment loss on loans and advances has been incurred, the amount of the loss is measured as the difference between the asset’s carrying amount and the asset’s recoverable value. The recoverable value is the present value of estimated future cash flows (excluding future credit losses that have not been incurred), discounted at the financial asset’s original effective interest rate. The carrying amount of the asset is reduced by the amount of impairment through the use of an allowance account and the amount of the loss is recognised in the income statement.  In the case of loans with variable interest rates, the discount rate for measuring any impairment loss is the current effective interest rate determined under the contract.</t>
  </si>
  <si>
    <t>The calculation of the present value of the estimated future cash flows of a collateralised financial asset reflects the cash flows that may result from foreclosure less costs for obtaining and selling the collateral, whether or not foreclosure is probable.</t>
  </si>
  <si>
    <t>Landsbankinn eignarhaldsfélag ehf. (Iceland)</t>
  </si>
  <si>
    <t>Landsbankinn -  Fjárfesting hf. (Iceland)</t>
  </si>
  <si>
    <t>Landsbankinn fasteignafélag ehf. (Iceland)</t>
  </si>
  <si>
    <t>Hömlur hf. (Iceland)</t>
  </si>
  <si>
    <t>Verðbréfun hf. (Iceland)</t>
  </si>
  <si>
    <t>SP – Fjármögnun hf. (Iceland)</t>
  </si>
  <si>
    <t>LI Investments AB (Sweden)</t>
  </si>
  <si>
    <t>Net off-balance sheet position</t>
  </si>
  <si>
    <t>Total loans and advances to customers</t>
  </si>
  <si>
    <t>Exchange rate ISK / EUR for balance sheet at period-end</t>
  </si>
  <si>
    <t>The results and financial position of the Group's entities that have a functional currency different from the presentation currency are translated into the presentation currency as follows:</t>
  </si>
  <si>
    <t>The Group derecognises financial assets when:</t>
  </si>
  <si>
    <t>the Group has neither transferred  nor retained substantially all risks and reward of ownership, but has not retained control. Control is retained if the counterparty does not have the practical ability to sell the asset in its entirety to an unrelated third party without needing to impose additional restrictions on the sale.</t>
  </si>
  <si>
    <t>Goodwill represents the excess of the cost of an acquisition over the fair value of the Group’s share of the net identifiable assets of the acquired subsidiary/associate at the date of acquisition. Goodwill on acquisitions of subsidiaries is included in intangible assets. Goodwill on acquisitions of associates is included in investments in associates. Goodwill is tested annually for impairment and carried at cost less accumulated impairment losses.  Gains and losses on the disposal of a subsidiary/associate include the carrying amount of goodwill relating to the entity sold. Goodwill is allocated to cash-generating units for the purpose of impairment testing.</t>
  </si>
  <si>
    <t>the assets are redeemed or the rights to cash flows from the assets otherwise expire or;</t>
  </si>
  <si>
    <t xml:space="preserve"> the Group has transferred substantially all the risks and rewards of ownership of the assets or;</t>
  </si>
  <si>
    <t>Financial guarantee contracts are contracts that require the issuer to make specified payments to reimburse the holder for a loss it incurs because a specified debtor fails to make payments when due in accordance with the terms of a debt instrument. Such financial guarantees are given to banks, financial institutions, and other bodies on behalf of customers to secure loans, overdrafts, and other banking facilities.</t>
  </si>
  <si>
    <t>The Group has borrowed funds by issuing bonds on subordinated terms. These bonds are subordinated to the other liabilities of the Group. For the purpose of the calculation of the capital ratio, the bonds are included within Tier I and Tier II capital. Subordinated loans are carried at amortised cost.</t>
  </si>
  <si>
    <t>Interest rate risk</t>
  </si>
  <si>
    <t>Group</t>
  </si>
  <si>
    <t>Operating expenses</t>
  </si>
  <si>
    <t>Fee and commission income</t>
  </si>
  <si>
    <t>Net fee and commission income</t>
  </si>
  <si>
    <t>Collected previously written-off loans</t>
  </si>
  <si>
    <t>Share premium</t>
  </si>
  <si>
    <t xml:space="preserve"> - Landsbanki Luxembourg SA (Luxembourg)</t>
  </si>
  <si>
    <t>Landsbanki Holdings Europe SA (Luxembourg)</t>
  </si>
  <si>
    <t>Financial assets</t>
  </si>
  <si>
    <t>JPY</t>
  </si>
  <si>
    <t>Tier I ratio</t>
  </si>
  <si>
    <t>Other</t>
  </si>
  <si>
    <t>Derivatives held for hedging</t>
  </si>
  <si>
    <t>Assets</t>
  </si>
  <si>
    <t>Liabilities</t>
  </si>
  <si>
    <t>Foreign exchange derivatives</t>
  </si>
  <si>
    <t>Currency forwards</t>
  </si>
  <si>
    <t>OTC currency options bought and sold</t>
  </si>
  <si>
    <t>Interest rate derivatives</t>
  </si>
  <si>
    <t>Interest rate swaps</t>
  </si>
  <si>
    <t>Equity derivatives</t>
  </si>
  <si>
    <t>Equity forwards</t>
  </si>
  <si>
    <t>Net profit</t>
  </si>
  <si>
    <t>Notes</t>
  </si>
  <si>
    <t>4.4 Mismatch of assets and liabilities</t>
  </si>
  <si>
    <t>Interest expenses</t>
  </si>
  <si>
    <t>Administrative expenses</t>
  </si>
  <si>
    <t>Other liabilities</t>
  </si>
  <si>
    <t>Total liabilities</t>
  </si>
  <si>
    <t>Equity</t>
  </si>
  <si>
    <t>it becomes probable that the borrower will enter bankruptcy or undergo other financial reorganisation; or</t>
  </si>
  <si>
    <t>(v)</t>
  </si>
  <si>
    <t>Estimates of changes in future cash flows for groups of assets should be consistent with changes in observable data from period to period (for example, changes in property prices, payment status, or other factors indicative of changes in the probability of losses on the Group and their magnitude).  The methodology and assumptions used for estimating future cash flows are reviewed regularly by the Group to minimise any differences between loss estimates and actual loss experience.</t>
  </si>
  <si>
    <t>When a loan is uncollectible, it is written off against the provision for loan impairment on the balance sheet.  Loans are written off after all the necessary procedures have been completed, as set out in the Group's lending directives, and the amount of the loss has been determined.  Subsequent recoveries of amounts previously written off are recognised in the income statement.</t>
  </si>
  <si>
    <t>When assets are held subject to a finance lease, the present value of the lease payments is recognised as a receivable as a part of loans and advances to customers.  The difference between the gross receivable and the present value of the receivable is recognised as unearned finance income. Lease income is recognised over the term of the lease using a method that reflects a constant periodic rate of return.</t>
  </si>
  <si>
    <t>A few of the Group's companies have defined benefit plans. A defined benefit plan is a pension plan that defines an amount of pension benefit that an employee will receive on retirement, usually dependent on one or more factors, such as age, years of service, and compensation.</t>
  </si>
  <si>
    <t>Interest on subordinated loans</t>
  </si>
  <si>
    <t>Other interest expenses</t>
  </si>
  <si>
    <t>In order to further limit counterparty risk arising from financial instruments, the Group enters into netting agreements. In the case of foreclosure, these arrangements ensure that the Group can set off all contracts covered by the netting agreement against the debt. The arrangements generally include all market transactions between the Group and the client.</t>
  </si>
  <si>
    <t>Market risk is the risk arising from the impact of changes in market prices on the value of the Group’s assets and liabilities, both on and off its balance sheet. This includes both interest rate and equity risk on its trading portfolio, as well as currency risk on its portfolios.  However market risk is, mainly limited to the Group’s trading book transactions.</t>
  </si>
  <si>
    <t>The Board of Directors has set a ceiling on the Group’s market risk, which may not exceed 15% of its total risk-weighted asset base.  Within this limit, equity risk may not exceed 12%, currency risk may not be more than 7.6% for long positions or 3.3% for short positions, and the maximum interest rate risk on market bonds and other financial instruments may not exceed 6%. ALCO sets detailed rules on the Group’s maximum market risk.  Risk control is effected on a Group basis, under the direction of Risk Management.  Authorisations to take positions subject to market risk are mainly limited to the Investment Banking Division of the Group, where total market risk for the Group is also managed. In addition to the Investment Banking Division of the Group, trading desks of its subsidiaries, Landsbanki Kepler, Landsbanki Securities UK, and Merrion Capital, have limited authorisations for exposures on own account.</t>
  </si>
  <si>
    <t>Valitor hf.</t>
  </si>
  <si>
    <t>Borgun hf.</t>
  </si>
  <si>
    <t xml:space="preserve">        Fair value</t>
  </si>
  <si>
    <t>Aðrar eignir</t>
  </si>
  <si>
    <t>31.12.2004</t>
  </si>
  <si>
    <t>(a) Goodwill</t>
  </si>
  <si>
    <t>Reserves</t>
  </si>
  <si>
    <t>Basic earnings per share (ISK per share)</t>
  </si>
  <si>
    <t>Interest on borrowings</t>
  </si>
  <si>
    <t>Interest on deposits from financial institutions</t>
  </si>
  <si>
    <t>Interest on loans and advances to customers</t>
  </si>
  <si>
    <t>Return on equity after taxes</t>
  </si>
  <si>
    <t>Tier 1 ratio</t>
  </si>
  <si>
    <t>Equity ratio (CAD)</t>
  </si>
  <si>
    <t>Cost-income ratio</t>
  </si>
  <si>
    <t>Operating expenses as a ratio of average capital position</t>
  </si>
  <si>
    <t>Interest spread as a ratio of average capital position</t>
  </si>
  <si>
    <t>Deposits / loans to customers</t>
  </si>
  <si>
    <t>Loan loss ratio</t>
  </si>
  <si>
    <t>Change in share price adjusted for dividend payments</t>
  </si>
  <si>
    <t>Exchange rates</t>
  </si>
  <si>
    <t>Profit (loss)</t>
  </si>
  <si>
    <t>from</t>
  </si>
  <si>
    <t>(a) Functional and presentation currency</t>
  </si>
  <si>
    <t>(b) Transactions and balances</t>
  </si>
  <si>
    <t>Capital:</t>
  </si>
  <si>
    <t>Tier II</t>
  </si>
  <si>
    <t>Corporates</t>
  </si>
  <si>
    <t>Sækja úr samstæðu</t>
  </si>
  <si>
    <t xml:space="preserve">Rekstrargjöld alls </t>
  </si>
  <si>
    <t>Virðisrýrnun goodwill</t>
  </si>
  <si>
    <t>Hluthafar Landsbanka Íslands</t>
  </si>
  <si>
    <t>Efnahagur</t>
  </si>
  <si>
    <t>30.09.2006</t>
  </si>
  <si>
    <t>30.06.2006</t>
  </si>
  <si>
    <t>31.3.2006</t>
  </si>
  <si>
    <t>Breyting</t>
  </si>
  <si>
    <t>Innlán frá fjármálafyrirtækjum</t>
  </si>
  <si>
    <t>Innlánum frá viðskiptamönnum</t>
  </si>
  <si>
    <t>Innlán</t>
  </si>
  <si>
    <t>Hlutdeild minnihluta í eigin fé dótturfélaga</t>
  </si>
  <si>
    <t>H1</t>
  </si>
  <si>
    <t>jan.-mars</t>
  </si>
  <si>
    <t>Meðalstaða eigin fjár</t>
  </si>
  <si>
    <t>Meðalstaða heildarfjármagns í samstæðu</t>
  </si>
  <si>
    <t>Stöðugildi í lok tímabils</t>
  </si>
  <si>
    <t>Kennitölur</t>
  </si>
  <si>
    <t>jan.-mar.</t>
  </si>
  <si>
    <t>Arðsemi eigin fjár fyrir virðisrýrnun viðskiptavildar og skatta</t>
  </si>
  <si>
    <t>Arðsemi eigin fjár eftir skatta</t>
  </si>
  <si>
    <t>Eiginfjárþáttur A</t>
  </si>
  <si>
    <t xml:space="preserve">Eiginfjárhlutfall </t>
  </si>
  <si>
    <t>Hlutfall rekstrarkostnaðar af hreinum rekstrartekjum</t>
  </si>
  <si>
    <t>For the purposes of a collective evaluation of impairment, loans are grouped on the basis of similar credit risk characteristics (i.e., on the basis of the Group’s grading process that considers asset type, industry, geographical location, collateral type, past-due  status and other relevant factors). Those characteristics are relevant to the estimation of future cash flows for groups of such loans by being indicative of the debtors’ ability to pay all amounts due according to their contractual terms.</t>
  </si>
  <si>
    <t>HydroKraft Invest hf.</t>
  </si>
  <si>
    <t>Lending agreements are financial instruments where the securities are not sold, but are returned to the Group at the end of contract. Control of the securities remains in the hands of the Group during their entire transaction period and the securities remain on its balance sheet as trading assets or as financial assets designated at fair value through profit or loss, as appropriate.</t>
  </si>
  <si>
    <t>Currency</t>
  </si>
  <si>
    <t>Interest on deposits and loans to financial institutions</t>
  </si>
  <si>
    <t>Interest on deposits from customers</t>
  </si>
  <si>
    <t>Costs directly attributable to the issue of new shares are shown in equity as a deduction from the proceeds.</t>
  </si>
  <si>
    <t>(c) Treasury shares</t>
  </si>
  <si>
    <t>Q3</t>
  </si>
  <si>
    <t>(a) Share issue costs</t>
  </si>
  <si>
    <t>16</t>
  </si>
  <si>
    <t>Translation difference</t>
  </si>
  <si>
    <t>Rekstrarkostnaður</t>
  </si>
  <si>
    <t>Other equipment and motor vehicles</t>
  </si>
  <si>
    <t>Provisions for restructuring costs and legal claims are recognised when (i) the Group has a present legal or constructive obligation as a result of past events; (ii) it is more likely than not that an outflow of resources will be required to settle the obligation; (iii) and the amount has been reliably estimated.</t>
  </si>
  <si>
    <t>−  Other assets included in disposal groups</t>
  </si>
  <si>
    <t>All these investments are in unlisted companies.</t>
  </si>
  <si>
    <t>Earnings per share</t>
  </si>
  <si>
    <t>Weighted average number of ordinary shares in issue</t>
  </si>
  <si>
    <t>Basic</t>
  </si>
  <si>
    <t>Loans from other credit institutions</t>
  </si>
  <si>
    <t>Loans from Central Bank and repurchase agreements</t>
  </si>
  <si>
    <t>Public entities</t>
  </si>
  <si>
    <t>Intangible assets</t>
  </si>
  <si>
    <t>Goodwill</t>
  </si>
  <si>
    <t>Other assets</t>
  </si>
  <si>
    <t>Borrowing</t>
  </si>
  <si>
    <t>Subordinated loans</t>
  </si>
  <si>
    <t>Provisions for credit losses on loans and advances</t>
  </si>
  <si>
    <t>Repossessed collaterals</t>
  </si>
  <si>
    <t>Allowance for repossessed collaterals</t>
  </si>
  <si>
    <t>Such financial liabilities are reported at current fair value and changes recognised in the income statement.  The classification of financial liabilities placed in this category cannot be changed after their original classification.</t>
  </si>
  <si>
    <t>Translation differences</t>
  </si>
  <si>
    <t>Acquisition of Bridgewell Group plc</t>
  </si>
  <si>
    <t>Total equity 31 December 2007</t>
  </si>
  <si>
    <t>Equities</t>
  </si>
  <si>
    <t>Listed and OTC commodity options bought and sold</t>
  </si>
  <si>
    <t>Syndicated loans and other borrowings</t>
  </si>
  <si>
    <t>Earnings per share:</t>
  </si>
  <si>
    <t>Impairment provisions on loans and advances and assets held for sale</t>
  </si>
  <si>
    <t>Current income tax</t>
  </si>
  <si>
    <t>Deferred income tax</t>
  </si>
  <si>
    <t>Securities issued</t>
  </si>
  <si>
    <t>Securities issued:</t>
  </si>
  <si>
    <t>Profit attributable to equity holders in the Bank</t>
  </si>
  <si>
    <t>Bonds</t>
  </si>
  <si>
    <t>Fair value</t>
  </si>
  <si>
    <t>Rockview Merrion Investments Ltd.</t>
  </si>
  <si>
    <t>2.8 Dividend income</t>
  </si>
  <si>
    <t>Inter-company transactions, balances, and unrealised gains on transactions between Group companies are eliminated in the consolidated accounts. Unrealised losses are also eliminated unless the transaction provides evidence of impairment of the asset transferred. Accounting policies of subsidiaries have been changed where necessary to ensure consistency with the policies adopted by the Group.</t>
  </si>
  <si>
    <t>The liability recognised in the balance sheet in respect of defined benefit pension plans is the present value of the defined benefit obligation at the balance sheet date less the fair value of plan assets, together with adjustments for unrecognised actuarial gains or losses and past service costs. The defined benefit obligation is calculated annually by independent actuaries using the projected unit credit method. The present value of the defined benefit obligation is determined by discounting the estimated future cash outflows using interest rates of high-quality corporate bonds that are denominated in the currency in which the benefits will be paid, and that have terms to maturity approximating the terms of the related pension liability.</t>
  </si>
  <si>
    <t>(b) Share-based compensation</t>
  </si>
  <si>
    <t>Hreinar rekstrartekjur</t>
  </si>
  <si>
    <t>Credit derivatives</t>
  </si>
  <si>
    <t>The Group applies a policy of treating transactions with minority interests as transactions with parties external to the Group. Disposals to minority interests result in gains and losses for the Group that are recorded in the income statement. Purchases from minority interests result in goodwill, which is the difference between any consideration paid and the relevant share acquired of the carrying value of net assets of the subsidiary.</t>
  </si>
  <si>
    <t>31.3.2007</t>
  </si>
  <si>
    <t>31.12.2006</t>
  </si>
  <si>
    <t>25-100 years,</t>
  </si>
  <si>
    <t>3-5 years,</t>
  </si>
  <si>
    <t>Buildings</t>
  </si>
  <si>
    <t>Interest on other financial assets</t>
  </si>
  <si>
    <t>Vaxtatekjur</t>
  </si>
  <si>
    <t>Vaxtagjöld</t>
  </si>
  <si>
    <t>Change</t>
  </si>
  <si>
    <t>Five-year summary</t>
  </si>
  <si>
    <t>Financial assets designated at fair value through profit and loss</t>
  </si>
  <si>
    <t>* Amounts from Financial Statements under Icelandic local GAAP.</t>
  </si>
  <si>
    <t>Computer hardware</t>
  </si>
  <si>
    <t>Amortisation</t>
  </si>
  <si>
    <t>11</t>
  </si>
  <si>
    <t>13</t>
  </si>
  <si>
    <t>15</t>
  </si>
  <si>
    <t>17</t>
  </si>
  <si>
    <t>Diluted earnings per share (ISK per share)</t>
  </si>
  <si>
    <t>Arðstekjur</t>
  </si>
  <si>
    <t>Fee and commission expenses</t>
  </si>
  <si>
    <t>4.1.1 Hedge accounting</t>
  </si>
  <si>
    <t>9. Dividend income</t>
  </si>
  <si>
    <t>Total</t>
  </si>
  <si>
    <t>Retained earnings</t>
  </si>
  <si>
    <t>Lán</t>
  </si>
  <si>
    <t>Balance Sheet</t>
  </si>
  <si>
    <t>Financial assets at fair value and associates</t>
  </si>
  <si>
    <t>Key ratios</t>
  </si>
  <si>
    <t>Unrealised gains on transactions between the Group and its associates are eliminated to the extent of the Group’s interest in the associates. Unrealised losses are also eliminated unless the transaction provides evidence of an impairment of the asset transferred. Accounting policies of associates have been changed where necessary to ensure consistency with the policies adopted by the Group.</t>
  </si>
  <si>
    <t xml:space="preserve">For the purpose of the cash flow statement, cash and cash equivalents are defined as cash and non-restricted balances with the Central Bank and amounts due from other financial institutions. </t>
  </si>
  <si>
    <t>2.20 Provisions</t>
  </si>
  <si>
    <t>2.21 Financial guarantee contracts</t>
  </si>
  <si>
    <t>2.22 Employee benefits</t>
  </si>
  <si>
    <t>2.23 Deferred income tax</t>
  </si>
  <si>
    <t>2.24 Borrowings</t>
  </si>
  <si>
    <t xml:space="preserve">Borrowings are recognised initially at fair value net of transaction costs incurred. Borrowings are subsequently stated at amortised cost using the effective interest method. </t>
  </si>
  <si>
    <t>2.25 Subordinated loans</t>
  </si>
  <si>
    <t xml:space="preserve">2.26 Financial liabilities designated at fair value through profit or loss at inception </t>
  </si>
  <si>
    <t>2.27 Share capital</t>
  </si>
  <si>
    <t>2.28 Fiduciary activities</t>
  </si>
  <si>
    <t>2.29 Comparatives</t>
  </si>
  <si>
    <t>3-12
months</t>
  </si>
  <si>
    <t>1-5
years</t>
  </si>
  <si>
    <t>Over 5
years</t>
  </si>
  <si>
    <t>26</t>
  </si>
  <si>
    <t>Cross-currency interest rate swaps</t>
  </si>
  <si>
    <t>The Board of Directors sets detailed lending rules, including maximum obligations for individual clients and related parties. The purpose of these rules is to limit the maximum risk of the Group. They cover clients’ total exposures, so that the indirect risk to the Group through its clients is added to the direct claims of the Bank and its subsidiaries. Financial instruments issued by a client, which are used to guarantee other obligations of third parties not financially connected, are also added to the direct claims.  According to the Bank’s internal rules, the maximum total exposures through an individual customer or financially connected parties may not exceed 20% of the Group’s equity.</t>
  </si>
  <si>
    <t>Counterparty risk from derivative contracts is managed by the Bank’s Securities and Treasury division.  Risk from derivative contracts is assessed as a credit equivalent,  comprised of the fair value of the contract and its assessed future risk.</t>
  </si>
  <si>
    <t>Listed and OTC stock options bought and sold</t>
  </si>
  <si>
    <t>Sjóður og innstæður í seðlabanka</t>
  </si>
  <si>
    <t>Eignir samtals</t>
  </si>
  <si>
    <t>Veltufjáreignir</t>
  </si>
  <si>
    <t>The Group classifies its financial assets in the following categories: financial assets designated at fair value through profit or loss including financial assets held for trading and loans and advances. Management determines the classification of its investments at initial recognition.</t>
  </si>
  <si>
    <t>(a) Assets held for trading</t>
  </si>
  <si>
    <t xml:space="preserve">The fair values of quoted investments in active markets are based on current bid prices. If the market for a financial asset is not active (and for unlisted securities), the Group establishes fair value by using recognised valuation techniques. These include the use of information about recent arm’s length transactions, references to other materially equivalent instruments, discounted cash flow analysis and option pricing models and other valuation techniques commonly used by market participants. </t>
  </si>
  <si>
    <t>2.11 Sale and repurchase agreements</t>
  </si>
  <si>
    <t>Rate</t>
  </si>
  <si>
    <t>Risk-weighted assets</t>
  </si>
  <si>
    <t>Commodity derivatives</t>
  </si>
  <si>
    <t xml:space="preserve">If, in the subsequent period, the amount of the impairment loss decreases and the decrease can be related objectively to an event occurring after the original impairment was recognised, the previously recognised impairment loss is reversed by adjusting the allowance account. The amount of the reversal is recognised in the income statement in impairment charge for credit losses. </t>
  </si>
  <si>
    <t>2.14 Intangible assets</t>
  </si>
  <si>
    <t>2.15 Property and equipment</t>
  </si>
  <si>
    <t>2.6 Interest income and expense</t>
  </si>
  <si>
    <t>Listed</t>
  </si>
  <si>
    <t>Víkjandi lán</t>
  </si>
  <si>
    <t>UK &amp; Ireland</t>
  </si>
  <si>
    <t>Investment banking</t>
  </si>
  <si>
    <t>Total liabilities 31 December 2007</t>
  </si>
  <si>
    <t>These consolidated financial statements have been prepared under the historical cost convention, as modified by the revaluation of financial assets and financial liabilities (including derivative instruments) at fair value through profit or loss.</t>
  </si>
  <si>
    <t>Weighted average number of ordinary shares in issue and diluted potential ordinary shares</t>
  </si>
  <si>
    <t>UK &amp;
Ireland</t>
  </si>
  <si>
    <t>Interest spread is calculated as the ratio of net interest income to average balance sheet position</t>
  </si>
  <si>
    <t>Financial liabilities are designated at fair value through profit or loss when:</t>
  </si>
  <si>
    <t>31.12.2007</t>
  </si>
  <si>
    <t>Hedged securities</t>
  </si>
  <si>
    <t>Total hedged securities</t>
  </si>
  <si>
    <t>Tax to be paid</t>
  </si>
  <si>
    <t>Demand deposits</t>
  </si>
  <si>
    <t>Time deposits</t>
  </si>
  <si>
    <t>Guarantees issued</t>
  </si>
  <si>
    <t>(a) Subsidiaries</t>
  </si>
  <si>
    <t>Contract/notional</t>
  </si>
  <si>
    <t>amount</t>
  </si>
  <si>
    <t>Salaries</t>
  </si>
  <si>
    <t>Other personnel expenses</t>
  </si>
  <si>
    <t>Reiknistofa bankanna</t>
  </si>
  <si>
    <t>Loans and advances to financial institutions</t>
  </si>
  <si>
    <t>(d) Netting arrangements</t>
  </si>
  <si>
    <t>Total market risk for the Group is calculated at the end of each banking day and controlled by means of an authorisation system adopted by ALCO.  Since no single instrument can cover all the aspects of market risk, the Group applies several methods in its daily risk measurement, including VaR (Value-at-Risk) and stress testing, and uses indicators such as net position and value per bp (Vpb).</t>
  </si>
  <si>
    <t>Other trading liabilities</t>
  </si>
  <si>
    <t>30.6.2007</t>
  </si>
  <si>
    <t>Hagnaður ársins</t>
  </si>
  <si>
    <t>Up to 3 months</t>
  </si>
  <si>
    <t>Diluted earnings per share are calculated by adjusting the weighted average number of ordinary shares outstanding to assume conversion of all dilutive potential ordinary shares.  For the share options, a calculation is carried out to determine the number of shares that could have been acquired at fair value (determined as the average annual market share price of the Group's shares) based on the monetary value of the subscription rights attached to outstanding share options. The number of shares calculated as above is compared with the number of shares that would have been issued assuming the exercise of the share options.</t>
  </si>
  <si>
    <t>Other additions during period</t>
  </si>
  <si>
    <t>Total intangible assets</t>
  </si>
  <si>
    <t>The Group has not had any defaults of principal, interest, or other breaches with respect to their liabilities during the period (2007: nil).</t>
  </si>
  <si>
    <t>Certain long-term debt securities issued by the Group are linked to equity price indices. In such cases, the Group has opted to designate the entire contract at fair value through profit and loss rather than recognise them separately as derivatives held at fair value and loans at amortised cost.</t>
  </si>
  <si>
    <t>London Stock Exchange</t>
  </si>
  <si>
    <t xml:space="preserve"> − deduction in accordance with Articles 28 and 85 of Act No 161/2002</t>
  </si>
  <si>
    <t>Off-balance sheet contingent liabilities are specified as follows:</t>
  </si>
  <si>
    <t>Exchange rate ISK / EUR for P/L period average</t>
  </si>
  <si>
    <t>The Compliance Officer ensures that the Group’s rules on securities trading and insider trading are followed, and that Group operations comply with the Act on Securities Transactions, the Act on Actions to Combat Money Laundering and other relevant statutes and regulations. Each of the Bank’s subsidiaries has a compliance officer, and the Group's Compliance Officer supervises their work and reports to the Board of Directors.</t>
  </si>
  <si>
    <t>Clients classified in the best risk classes according to the Group’s rating system, may comprise an aggregate exposure of as much as 25% of the Group’s equity, but only in the form of short-term obligations.  Parties classified in poorer risk categories may not comprise overall exposures for the Group exceeding 10% of its equity.  In similar fashion, however, this exposure may be increased to as much as 15%, provided the portion exceeding 10% is in the form of short-term commitments.</t>
  </si>
  <si>
    <t>(a) Impairment losses on loans and advances</t>
  </si>
  <si>
    <t>(b) Fair value of derivatives</t>
  </si>
  <si>
    <t>Return on equity before taxes</t>
  </si>
  <si>
    <t>Q2</t>
  </si>
  <si>
    <t>Dividend income</t>
  </si>
  <si>
    <t>Fair value adjustments in hedge accounting</t>
  </si>
  <si>
    <t>Foreign exchange difference</t>
  </si>
  <si>
    <t>Salaries and related expenses</t>
  </si>
  <si>
    <t>Income tax</t>
  </si>
  <si>
    <t>Attributable to:</t>
  </si>
  <si>
    <t>Property and equipment</t>
  </si>
  <si>
    <t>Balance at beginning of year</t>
  </si>
  <si>
    <t>Loans written off</t>
  </si>
  <si>
    <t>Derivatives held for trading</t>
  </si>
  <si>
    <t xml:space="preserve">   liabilities held for trading</t>
  </si>
  <si>
    <t xml:space="preserve">   fair value through profit and loss</t>
  </si>
  <si>
    <t>Profit before tax</t>
  </si>
  <si>
    <t>Effect of different tax rates in other countries</t>
  </si>
  <si>
    <t>Income not subject to tax</t>
  </si>
  <si>
    <t>Net gains (losses) on financial assets and financial</t>
  </si>
  <si>
    <t>Net  gains (losses) on financial assets designated at</t>
  </si>
  <si>
    <t>Net gains of disposal groups held for sale, net of tax</t>
  </si>
  <si>
    <t>19</t>
  </si>
  <si>
    <t>Financial liabilities designated at fair value</t>
  </si>
  <si>
    <t>Landsbanki Vatnsafl ehf. (Iceland)</t>
  </si>
  <si>
    <t>Ratio of provision to lending position at period-end</t>
  </si>
  <si>
    <t>Share price at period-end</t>
  </si>
  <si>
    <t>Aðrar skuldir</t>
  </si>
  <si>
    <t>Total capital</t>
  </si>
  <si>
    <t>(c) Loans and advances</t>
  </si>
  <si>
    <t>Impairment on loans and advances</t>
  </si>
  <si>
    <t>Landsbanki Holdings (UK) plc</t>
  </si>
  <si>
    <t>LI Investments Ltd (British Virgin Islands)</t>
  </si>
  <si>
    <t>Financial liabilities with matched interest rate swaps</t>
  </si>
  <si>
    <t>Financial liabilities with embedded derivatives</t>
  </si>
  <si>
    <t>Hagnaður fyrir skatta</t>
  </si>
  <si>
    <t>Securities borrowed are not recognised in the financial statements, unless these are sold to third parties, at which point the obligation to repurchase the securities is recorded as a trading liability at fair value and any subsequent gain or loss included in net trading income.</t>
  </si>
  <si>
    <t>Heritable Bank Ltd (UK)</t>
  </si>
  <si>
    <t>Other*</t>
  </si>
  <si>
    <t>The Group operates in four business segments:</t>
  </si>
  <si>
    <t>Kredikort hf.</t>
  </si>
  <si>
    <t>Changes during the period</t>
  </si>
  <si>
    <t>Balance at period-end</t>
  </si>
  <si>
    <t>2008</t>
  </si>
  <si>
    <t>Intrum hf.</t>
  </si>
  <si>
    <t>Other partially owned companies</t>
  </si>
  <si>
    <t>Ownership</t>
  </si>
  <si>
    <t>value</t>
  </si>
  <si>
    <t>Book</t>
  </si>
  <si>
    <t>Doing so significantly reduces measurement inconsistencies that would arise if the related derivatives were treated as held for trading and the underlying financial instruments were carried at amortised cost such as loans and advances to customers or banks and debt securities in issue; and</t>
  </si>
  <si>
    <t>Financial instruments, such as debt securities held, contain one or more embedded derivatives that significantly modify the cash flows; and</t>
  </si>
  <si>
    <t>(b) Computer software and other intangible assets</t>
  </si>
  <si>
    <t>All stock options are equity settled share-based compensation, and the Group recognises the fair value of the services received as an expense in the period that these services are received.</t>
  </si>
  <si>
    <t>The following table shows the carrying amount of the Group’s assets and liabilities by currency. Off-balance sheet amounts show the notional amounts of financial instruments in foreign currencies.</t>
  </si>
  <si>
    <t>Investments in associates</t>
  </si>
  <si>
    <t>Deposits from financial institutions</t>
  </si>
  <si>
    <t>Share capital</t>
  </si>
  <si>
    <t>4.5.1 Derivatives settled on a net basis</t>
  </si>
  <si>
    <t>The Group's derivatives that will be settled on a net basis include:</t>
  </si>
  <si>
    <t>Commodity derivatives: Commodity option</t>
  </si>
  <si>
    <t>Credit derivatives: Total return swap</t>
  </si>
  <si>
    <t>Equity derivatives: Equity forwards</t>
  </si>
  <si>
    <t>Foreign exchange derivatives: OTC currency options bought and sold</t>
  </si>
  <si>
    <t>Interest rate derivatives: Interest rate swaps</t>
  </si>
  <si>
    <t>The table below analyses the Group's derivative financial instruments that will be settled on a net basis into relevant maturity groupings based on the remaining period at the balance sheet to the contractual maturity date. The amounts disclosed in the table are the contractual undiscounted cash flows.</t>
  </si>
  <si>
    <t xml:space="preserve">4.5.2 Derivatives settled on a gross basis </t>
  </si>
  <si>
    <t>The Group's derivatives that will be settled on a gross basis include:</t>
  </si>
  <si>
    <t>Equity derivatives: Listed and OTC stock options bought and sold</t>
  </si>
  <si>
    <t>Foreign exchange derivatives: Currency forwards, cross-currency interest rate swaps</t>
  </si>
  <si>
    <t xml:space="preserve">The table below analyses the Group's derivative financial instruments that will be settled on a gross basis into relevant maturity groupings based on the remaining period at the balance sheet to the contractual maturity date. The amounts disclosed in the table are the contractual undiscounted cash flows. </t>
  </si>
  <si>
    <t>Continental Europe</t>
  </si>
  <si>
    <t>US and CAN/other countries</t>
  </si>
  <si>
    <t>OMX Nordic Exchange</t>
  </si>
  <si>
    <t xml:space="preserve">  Manufacturing and construction</t>
  </si>
  <si>
    <t>12</t>
  </si>
  <si>
    <t>22</t>
  </si>
  <si>
    <t xml:space="preserve">The Group policy is to maintain a liquid position (net of haircuts) such that it can sustain at least 12 months non-access to capital markets with a modest reduction in business activity. The Group’s approach to liquidity management closely aligns with the framework of Moody’s Bank Financial Strength Rating (BFSR). </t>
  </si>
  <si>
    <t>Net book amount at period-end</t>
  </si>
  <si>
    <t>The Group has five standing committees: the Asset and Liability Committee (ALCO), the Asset Management Committee, the Credit Committee, the Operations Committee and the Landsbanki Group Risk Committee. The Landsbanki Group Risk Committee (LGRC)  is responsible for effective risk management and control in the Landsbanki Group.</t>
  </si>
  <si>
    <t>The notes on pages 9 to 35 are an integral part of these Condensed Consolidated Interim Financial Statements</t>
  </si>
  <si>
    <t xml:space="preserve">The Group’s risk policy and procedures ensure that the risks involved in its operations are known, measured, and monitored. Risk is managed to ensure that it remains within the limits adopted by the Group for its operations and complies with regulatory requirements. The Group structures its portfolio to ensure that fluctuations resulting from unexpected events, affecting both the Group’s equity and its performance, are both limited and manageable. </t>
  </si>
  <si>
    <t>The Board of Directors is responsible for the Group’s general policy on risk, ensuring that it conforms to the Group’s strategy, the experience of its management, its capital adequacy and readiness to accept risk. The Group’s CEOs are responsible to the Board for its daily operations and manage its risk through committees. Furthermore, managing directors report to the CEOs for the activities of their respective divisions and for ensuring that risk accords with the Group’s policy.</t>
  </si>
  <si>
    <t>2.7 Fee and commission income</t>
  </si>
  <si>
    <t>2.5 Derivative financial instruments and hedge accounting</t>
  </si>
  <si>
    <t>2.4 Foreign currency translation</t>
  </si>
  <si>
    <t>2.3 Segment reporting</t>
  </si>
  <si>
    <t>2.2 Consolidation</t>
  </si>
  <si>
    <t>Deposits / total assets</t>
  </si>
  <si>
    <t>(a) Fair value hedge</t>
  </si>
  <si>
    <t>(b) Net investment hedge</t>
  </si>
  <si>
    <t xml:space="preserve">(c) Derivatives that do not qualify for hedge accounting </t>
  </si>
  <si>
    <t xml:space="preserve">These consolidated interim financial statement reflect the IFRS and interpretations issued and effective in June 2008. </t>
  </si>
  <si>
    <t>Skuldir og eigið fé samtals</t>
  </si>
  <si>
    <t>Loans and advances</t>
  </si>
  <si>
    <t>Non-current assets held for sale comprise of repossessed collateral, which is in the process of being sold, as well as disposal groups. Liabilities connected with the disposal group are recognised as a separate liability on the balance sheet.  Items included under non-current assets held for sale are recognised at the lower of carrying amount and fair value less cost to sell.</t>
  </si>
  <si>
    <t>Provisions are measured at the present value of the expenditures expected to be required to settle the obligation using a pre-tax rate that reflects current market assessments of the time value of money and the risks specific to the obligation. The increase in the provision due to the passage of time is recognised as interest expense.</t>
  </si>
  <si>
    <t>Financial guarantees are initially recognised in the financial statements at fair value on the date the guarantee was given. Subsequent to initial recognition, the Group’s liabilities under such guarantees are measured at the higher of the initial measurement, less amortisation calculated to recognise in the income statement the fee income earned on a straight-line basis over the life of the guarantee and the best estimate of the expenditure required to settle any financial obligation arising at the balance sheet date. These estimates are determined based on experience of similar transactions and history of past losses, supplemented by the judgment of management.</t>
  </si>
  <si>
    <t>Group companies operate various pension schemes. Most of the Group companies have defined contribution plans, where the companies pay fixed contributions to publicly or privately administered pension insurance plans on a mandatory, contractual, or voluntary basis. The Group has no further payment obligations once these contributions have been paid. The contributions are recognised as an expense when they become due.</t>
  </si>
  <si>
    <t>Hlutfall rekstrarkostnaðar af meðalstöðu heildarfjármagns</t>
  </si>
  <si>
    <t>Vaxtamunur af meðalstöðu heildarfjármagns</t>
  </si>
  <si>
    <t>The Credit Committee sets detailed lending rules based on the basic policy laid down by the Board of Directors. Employees’ lending authorisations are well defined and incremental. The Credit Committee delegates and reviews employees’ authorisations and is responsible for reviewing lending rules. Comprised of the CEOs and managing directors, it meets regularly to discuss all credit decisions exceeding the authorisations of branches, subsidiaries, or the Corporate Banking Division. The Committee checks the composition of the loan portfolio with regard to industrial sectors, geographical regions, collateral, and other aspects, as well as monitoring defaults and default trends. Detailed reports on the position of the Group’s largest debtors are reviewed by the Credit Committee, together with special reports, e.g. on the situation of the economy in general and specific industrial sectors, etc.</t>
  </si>
  <si>
    <t>Securing loans by collateral is the traditional method of mitigating credit risk. The Group obtains collateral to secure customer liabilities where considered appropriate, normally in the form of a lien on customer assets, giving the bank a claim on these assets for both existing and future liabilities. Credit extended by the bank may be secured by residential or corporate real estate, land, securities, transport vessels, fishing vessels together with their non-transferable fishing quotas, aircraft, etc. The Group also secures its loans with receivables and operating assets, such as machinery and equipment, raw materials, and inventories. Residential housing mortgages are generally fully secured by a charge against residential property. Less stringent requirements are set for securing short-term personal loans, such as overdrafts and credit card borrowing.</t>
  </si>
  <si>
    <t>Condensed Consolidated Interim Statement of Changes in Equity 1 January - 30 June 2008</t>
  </si>
  <si>
    <t>Attributable to Equity Holders of the Company</t>
  </si>
  <si>
    <t>Share</t>
  </si>
  <si>
    <t>Additionally</t>
  </si>
  <si>
    <t>Statutory</t>
  </si>
  <si>
    <t>Retained</t>
  </si>
  <si>
    <t xml:space="preserve">Minority </t>
  </si>
  <si>
    <t>capital</t>
  </si>
  <si>
    <t>paid in capital</t>
  </si>
  <si>
    <t>account</t>
  </si>
  <si>
    <t>Translation</t>
  </si>
  <si>
    <t>earnings</t>
  </si>
  <si>
    <t>interest</t>
  </si>
  <si>
    <t>Equity 1 January 2008</t>
  </si>
  <si>
    <t>Exchange difference on translating foreign operations</t>
  </si>
  <si>
    <t>Net income/(expense) recognised directly in equity</t>
  </si>
  <si>
    <t>Net profit January - June 2008</t>
  </si>
  <si>
    <t>Total recognised income and expense 30 June 2008</t>
  </si>
  <si>
    <t>Issued bonus shares</t>
  </si>
  <si>
    <t>Purchases, sales, and fair value changes of treasury shares</t>
  </si>
  <si>
    <t>Accrued stock options</t>
  </si>
  <si>
    <t>Dividends paid</t>
  </si>
  <si>
    <t>Changes in minority interest</t>
  </si>
  <si>
    <t>Equity 30 June 2008</t>
  </si>
  <si>
    <t>Equity 1 January 2007</t>
  </si>
  <si>
    <t>Fair value adjustment of investment</t>
  </si>
  <si>
    <t>properties, included in disposal groups</t>
  </si>
  <si>
    <t>Net profit January - June 2007</t>
  </si>
  <si>
    <t>Total recognised income and expense 30 June</t>
  </si>
  <si>
    <t>Equity 31 June 2007</t>
  </si>
  <si>
    <t>Condensed Consolidated Interim Statement of Cash Flow 1 January - 30 June 2008</t>
  </si>
  <si>
    <t>1.1 - 30.6</t>
  </si>
  <si>
    <t>Cash flows from operating activities</t>
  </si>
  <si>
    <t>Cash flows from investing activities</t>
  </si>
  <si>
    <t>Cash flows from financing activities</t>
  </si>
  <si>
    <t xml:space="preserve">Net Increase in cash and cash equivalents   </t>
  </si>
  <si>
    <t>Cash and cash equivalents at beginning of year</t>
  </si>
  <si>
    <t xml:space="preserve">Cash and cash equivalents at period-end   </t>
  </si>
  <si>
    <t>Total derivatives held for trading and trading liabilities</t>
  </si>
  <si>
    <t>Assets that have an indefinite useful life are not subject to amortisation and are tested annually for impairment. Assets that are subject to amortisation are reviewed for impairment whenever events or changes in circumstances indicate that the carrying amount may not be recoverable. An impairment loss is recognised for the amount by which the asset’s carrying amount exceeds its recoverable amount. The recoverable amount is the higher of an asset’s fair value less costs to sell and value in use. For the purposes of assessing impairment, assets are grouped at the lowest levels for which there are separately identifiable cash flows (cash-generating units). Non-financial assets other than goodwill that suffered an impairment are reviewed for possible reversal of the impairment at each reporting date.</t>
  </si>
  <si>
    <t>2.17 Non-current assets held for sale</t>
  </si>
  <si>
    <t>2.18 Leases</t>
  </si>
  <si>
    <t>(a) A group company is the lessee</t>
  </si>
  <si>
    <t>Unallocated</t>
  </si>
  <si>
    <t>Profit (losses) from associates</t>
  </si>
  <si>
    <t>31.3.2008</t>
  </si>
  <si>
    <t>1. General information</t>
  </si>
  <si>
    <t>2. Summary of significant accounting policies</t>
  </si>
  <si>
    <t>3. Critical accounting estimates and judgements in applying accounting policies</t>
  </si>
  <si>
    <t>4. Management of financial risk</t>
  </si>
  <si>
    <t>6. Business segments</t>
  </si>
  <si>
    <t>7. Geographical segments - breakdown of income</t>
  </si>
  <si>
    <t>8. Net interest income</t>
  </si>
  <si>
    <t>Subsidiaries are all entities (including certain special-purpose entities (SPEs) where appropriate) over which the Group has the power to govern financial and operating policies generally accompanying a shareholding of more than one-half of the voting rights. The existence and effect of potential voting rights that are currently exercisable or convertible are considered when assessing whether the Group controls another entity.  Subsidiaries are fully consolidated from the date on which control is transferred to the Group. They are de-consolidated from the date that control ceases. SPEs are consolidated when the substance of the relationship between the Group and that entity indicates control. Potential indicators of control, as set out in SIC 12 ‘Consideration – Special Purpose Entities’, include, amongst others, an assessment of the Group’s exposure to the risks and benefits of the SPE.</t>
  </si>
  <si>
    <t>The first of the following tables shows the VaR estimate for market risk for the Group's total exposure. The second table shows market risk excluding unlisted securities and the third table shows market risk excluding unlisted securities and financial assets designated at fair value through profit and loss:</t>
  </si>
  <si>
    <t>Landsbanki Securities (UK) Holdings plc</t>
  </si>
  <si>
    <t>Non-current assets held for sale</t>
  </si>
  <si>
    <t xml:space="preserve"> - Landsbanki Kepler SA (France)</t>
  </si>
  <si>
    <t>Total return swaps</t>
  </si>
  <si>
    <t>Share Premium</t>
  </si>
  <si>
    <t>The Group uses interest rate and currency swaps to hedge part of its interest rate risk against any possible impairment of the fair value of fixed and floating interest rate assets and liabilities in both ISK and foreign currencies. The net fair value of these swaps as of 30 June 2008 was negative in the amount of ISK 2,653 million.</t>
  </si>
  <si>
    <t>Carrying value</t>
  </si>
  <si>
    <t>23</t>
  </si>
  <si>
    <t>24</t>
  </si>
  <si>
    <t>25</t>
  </si>
  <si>
    <t>27</t>
  </si>
  <si>
    <t>4.1 Financial instruments and risk management strategy</t>
  </si>
  <si>
    <t>Foreign exchange risk</t>
  </si>
  <si>
    <t>Equities risk</t>
  </si>
  <si>
    <t>Average</t>
  </si>
  <si>
    <t>High</t>
  </si>
  <si>
    <t>Low</t>
  </si>
  <si>
    <t>Net on-balance sheet position</t>
  </si>
  <si>
    <t>Non-current assets and disposal groups classified as held for sale</t>
  </si>
  <si>
    <t>Trading liabilities</t>
  </si>
  <si>
    <t>Tax liabilities</t>
  </si>
  <si>
    <t>Other interest income</t>
  </si>
  <si>
    <t>assets</t>
  </si>
  <si>
    <t>associates</t>
  </si>
  <si>
    <t>−  Investment properties included in disposal groups</t>
  </si>
  <si>
    <t>Total assets 31 December 2007</t>
  </si>
  <si>
    <t>The purchase method  of accounting is used to account for the acquisition of subsidiaries by the Group. The cost of acquisition is measured as the fair value of the assets given, equity instruments issued, and liabilities incurred or assumed at the transaction date, plus costs directly attributable to the acquisition. Identifiable assets acquired and liabilities and contingent liabilities assumed in a business combination are measured at their fair value on the acquisition date, irrespective of the extent of any minority interest.</t>
  </si>
  <si>
    <t>●</t>
  </si>
  <si>
    <t>Financial assets are designated at fair value through profit or loss when:</t>
  </si>
  <si>
    <t>Certain investments, such as equity investments, are managed and evaluated on a fair value basis in accordance with a documented risk management or investment strategy; and</t>
  </si>
  <si>
    <t>Financial instruments, such as debt securities held, contain one or more embedded derivatives significantly modify the cash flows; and</t>
  </si>
  <si>
    <t>Financial assets backing investment contracts have related liabilities that have cash flows that are contractually based on the performance of the assets.</t>
  </si>
  <si>
    <t>Such financial assets are carried at fair value with changes in fair value recognised in the income statement.  The classification of financial assets designated in this category cannot be subsequently changed.</t>
  </si>
  <si>
    <t>(i)</t>
  </si>
  <si>
    <t>significant financial difficulty of the borrower;</t>
  </si>
  <si>
    <t>(ii)</t>
  </si>
  <si>
    <t>(iii)</t>
  </si>
  <si>
    <t>a breach of contract, such as a default on instalments or on  interest or principal payments;</t>
  </si>
  <si>
    <t>(iv)</t>
  </si>
  <si>
    <t>The assets’ residual values and useful lives are reviewed annually and adjusted, if appropriate.</t>
  </si>
  <si>
    <t>3-10 years.</t>
  </si>
  <si>
    <t>Difference</t>
  </si>
  <si>
    <t>Net difference</t>
  </si>
  <si>
    <t>Operations</t>
  </si>
  <si>
    <t>The Group’s balance sheet has a positive balance between indexed and non-indexed assets. At period-end, indexed assets exceeded indexed liabilities by ISK 193 billion. These amounts only apply to assets and liabilities in ISK.</t>
  </si>
  <si>
    <t>The Group recognises the importance of assessing the effectiveness of its VaR models. The models are back-tested, i.e. the number of days when trading losses actually exceeded the estimated VaR figure are counted. According to the regulatory standard for back-testing, its purpose is to measure VaR assuming a one-day holding period with a 99% level of confidence. For Landsbanki’s regulatory trading book, there were 2 instances in the last 12 months exceeding the corresponding Total VaR in the back-testing.</t>
  </si>
  <si>
    <t>Total equity 30 June 2008</t>
  </si>
  <si>
    <t>The following table provides a summary of the carrying amount and fair value of financial assets and financial liabilities not carried at fair value. The fair value has been estimated by discounting the cash flow of financial assets and financial liabilities based on market interest rates for assets and liabilities of the same or similar duration.</t>
  </si>
  <si>
    <t>9, 10</t>
  </si>
  <si>
    <t>The tax on the Group’s profit before tax differs from the theoretical amount that would arise using the basic tax rate of the Bank as follows:</t>
  </si>
  <si>
    <t>Acquisition of additional 17% share in Merrion Capital Group Ltd.</t>
  </si>
  <si>
    <t>16, 17</t>
  </si>
  <si>
    <t>Deferred tax liabilities</t>
  </si>
  <si>
    <t>Total interest sensitivity gap 31 December 2007</t>
  </si>
  <si>
    <t>Líftryggingamiðstöðin hf.</t>
  </si>
  <si>
    <t>Derivatives designated as fair value hedges</t>
  </si>
  <si>
    <t>Securitization company</t>
  </si>
  <si>
    <t>Leasing company</t>
  </si>
  <si>
    <t>Europe - MTN</t>
  </si>
  <si>
    <t>USA - MTN</t>
  </si>
  <si>
    <t>European Commercial Paper (ECP)</t>
  </si>
  <si>
    <t>Shareholders of Landsbanki Islands hf.</t>
  </si>
  <si>
    <t>Minority interest</t>
  </si>
  <si>
    <t>Diluted earnings per share</t>
  </si>
  <si>
    <t>Cash and cash balances with Central Bank</t>
  </si>
  <si>
    <t>Trading assets</t>
  </si>
  <si>
    <t>14</t>
  </si>
  <si>
    <t>Liabilities and equity</t>
  </si>
  <si>
    <t>Total liabilities and equity</t>
  </si>
  <si>
    <t>Basic earnings per share is calculated by dividing the net profit attributable to equity holders of the Bank by the weighted average number of ordinary shares in issue during the year, excluding the average number of ordinary shares purchased by the Bank and held as treasury shares.</t>
  </si>
  <si>
    <t>Profit attributable to equity holders of the Bank</t>
  </si>
  <si>
    <t>Share owned</t>
  </si>
  <si>
    <t>2006</t>
  </si>
  <si>
    <t>2007</t>
  </si>
  <si>
    <t>Rekstrarreikningur</t>
  </si>
  <si>
    <t>jan.-des</t>
  </si>
  <si>
    <t>jan.-sept.</t>
  </si>
  <si>
    <t>jan.-jún.</t>
  </si>
  <si>
    <t>jan.-des.</t>
  </si>
  <si>
    <t>%</t>
  </si>
  <si>
    <t>Capital ratio</t>
  </si>
  <si>
    <t>Trading</t>
  </si>
  <si>
    <t xml:space="preserve">If the hedge no longer meets the criteria for hedge accounting, the adjustment to the carrying amount of a hedged item for which the effective interest method is used is amortised to profit or loss over the period to maturity. </t>
  </si>
  <si>
    <t>the assets and liabilities of each balance sheet are translated at the closing rate at the period-end;</t>
  </si>
  <si>
    <t>items of each income statement are translated at the average exchange rate for the year (unless this average is not a reasonable approximation of the cumulative effect of the rates prevailing on the transaction dates, in which case income and expenses are translated at the dates of the transactions);</t>
  </si>
  <si>
    <t>all resulting exchange differences are recognised as a separate component of equity.</t>
  </si>
  <si>
    <t>Exchange differences arising from the translation of the net investment in foreign entities, and of borrowings and other currency instruments designated as hedges on such investments, are taken to shareholders’ equity. When a foreign operation is sold, such exchange differences are recognised in the income statement as part of the gain or loss on the sale.</t>
  </si>
  <si>
    <t>The best evidence of the fair value of a derivative at initial recognition is the transaction price (i.e. the fair value of the consideration given or received) unless the fair value of that instrument is based on comparison with comparable transactions in similar instruments.  Fair value can also be based or founded on the basis of pricing models.</t>
  </si>
  <si>
    <t>Derivatives embedded in other financial instruments are treated as separate derivatives when their economic characteristics and risks are not closely related to those of the host contract and the host contract is not carried at fair value through profit and loss. These embedded derivatives are measured at fair value with changes in fair value recognised in the income statement.</t>
  </si>
  <si>
    <t>The method of recognising the resulting fair value gain or loss depends on whether the derivative is designated as a hedging instrument, and if so, the nature of the item being hedged.  The Group designates certain derivatives as hedges of the fair value of assets or liabilities (fair value hedges). Hedge accounting is used for derivatives designated in this way provided certain criteria are met.</t>
  </si>
  <si>
    <t>Regular way purchases and sales of financial assets designated at fair value through profit or loss are recorded on the date on which the Group commits to purchase or sell the asset.  Loans are recognised when the funds related to the loan are disbursed to the borrowers.</t>
  </si>
  <si>
    <t>Financial assets are initially recognised at fair value plus transaction costs for all financial assets not carried at fair value through profit or loss. Financial assets carried at fair value through profit and loss are initially recognised at fair value, and transaction costs are expensed in the income statement.</t>
  </si>
  <si>
    <t>All property and equipment is stated at historical cost less accumulated depreciation. Historical cost includes expenditure that is directly attributable to the acquisition of the items.</t>
  </si>
  <si>
    <t>Land is not depreciated.  Depreciation on property and equipment, other than land, is calculated using the straight-line method to allocate their cost to their residual values over their estimated useful lives, as follows:</t>
  </si>
  <si>
    <t>The Board of Directors has two sub-committees, an Audit Committee and Remuneration Committee, which prepare examination by the Board of specific areas of operation and detailed investigation of issues falling within their sphere of responsibility.</t>
  </si>
  <si>
    <t>(b) Dividends on ordinary shares</t>
  </si>
  <si>
    <t>liabilities</t>
  </si>
  <si>
    <t>(c) Associates</t>
  </si>
  <si>
    <t>(b) Transactions and minority interests</t>
  </si>
  <si>
    <t xml:space="preserve">Weighted average number of ordinary shares in issue </t>
  </si>
  <si>
    <t xml:space="preserve">Adjustments for: </t>
  </si>
  <si>
    <t>– share options</t>
  </si>
  <si>
    <t>Q1</t>
  </si>
  <si>
    <t>Q4</t>
  </si>
  <si>
    <t>Impairment on loans and advances during the period</t>
  </si>
  <si>
    <t>Total equity</t>
  </si>
  <si>
    <t>Financial liabilities</t>
  </si>
  <si>
    <t>(c) Group companies</t>
  </si>
  <si>
    <t>Where necessary, comparative figures have been adjusted to conform with changes in presentation in the current year.</t>
  </si>
  <si>
    <t>Net gains (losses) of disposal groups held for sale, net of tax</t>
  </si>
  <si>
    <t>Span ehf. (Iceland)</t>
  </si>
  <si>
    <t xml:space="preserve">Sale and repurchase agreements (repos) provide for the sale of securities under agreement to repurchase the same securities at a predetermined price on a predetermined future date.  Securities sold under sale and repurchase agreements are not derecognised as the Group does not transfer substantially all risks and rewards associated with them. </t>
  </si>
  <si>
    <t>12 months to 31 December 2007</t>
  </si>
  <si>
    <t>- Retail banking 
- Corporate banking
- Investment banking
- Asset management and private banking</t>
  </si>
  <si>
    <t>Retail   banking</t>
  </si>
  <si>
    <t>private    banking</t>
  </si>
  <si>
    <t>* Other=Continental Europe, Scandinavia, Canada, USA, and other.</t>
  </si>
  <si>
    <t>Total bonds</t>
  </si>
  <si>
    <t>Total equities</t>
  </si>
  <si>
    <t>Certain long-term debt securities issued have been matched with interest rate swaps as part of a documented interest rate risk management strategy. An accounting mismatch would arise if the debt securities in issue were accounted for at amortised cost, because the related derivatives are measured at fair value with movements in the fair value taken through the income statement. By designating the long-term debt at fair value, the movement in the fair value of the long-term debt will be accounted for in the income statement.</t>
  </si>
  <si>
    <t>Deferred income tax is recognised in full as a liability, on temporary differences arising between the tax bases of assets and liabilities and their carrying amounts in the consolidated financial statements. However deferred income tax is not recognised, if it arises from the initial recognition of an asset or liability in a transaction other than a business combination, which, at the time of the transaction, affects neither its accounting nor taxable profit or loss.  Deferred income tax is determined using tax rates (and laws) that have been enacted or substantially enacted by the balance sheet date and are expected to apply when the related deferred income tax asset is realised or the deferred income tax liability is settled.</t>
  </si>
  <si>
    <t>The principal temporary differences arise from revaluation of certain financial assets and liabilities, including derivative contracts.  Temporary differences also include tax losses carried forward and the difference between the fair values of assets acquired and their tax base. Deferred tax assets are recognised where it is probable that future taxable profit will be available against which the temporary differences can be utilised.</t>
  </si>
  <si>
    <t>Deferred income tax arising from temporary differences in connection with investments in subsidiaries and associates is recognised in the consolidated financial statements.  However this is not done, where the timing of the reversal of the temporary difference is controlled by the Group and it is probable that the difference will not reverse in the foreseeable future.
The tax effects of tax losses available for carry-forward are recognised as an asset when it is probable that future taxable profits will be available against which these losses can be utilised.</t>
  </si>
  <si>
    <t>Where the Bank, or other members of the Group, purchases the Group’s equity share capital, the consideration paid is deducted from total shareholders’ equity as treasury shares until they are cancelled. Where such shares are subsequently sold or reissued, any consideration received is included in shareholders’ equity.</t>
  </si>
  <si>
    <t>The Group acts as a custodian, holding or placing assets on behalf of individuals, institutions, and pension funds. These include various mutual funds managed by the Group.  These assets and income arising therefrom are excluded from these financial statements, as they are not assets of the Group.</t>
  </si>
  <si>
    <t>Credit risk is the Group’s greatest single risk factor. Credit risk is the risk that a borrower or counterparty in a transaction will be unable to meet its financial obligations. The Group manages this risk by setting limits for acceptable risk for individual borrowers or groups of borrowers, specific regions or industrial sectors. Such risk factors are under constant surveillance and are reviewed regularly. Credit risk is also managed through regular assessments of clients’ credit ratings, modifications of lending authorisations, or acquiring better collateral to secure clients’ commitments.</t>
  </si>
  <si>
    <t>The Group’s share of its associates’ post-acquisition profits or losses is recognised in the income statement, and its share of movements in reserves is recognised in reserves within equity.  The cumulative post-acquisition movements are adjusted against the carrying amount of the investment. When the Group’s share of losses in an associate equals or exceeds its interest in the associate, including any other unsecured receivables, the Group does not recognise further losses, unless it has incurred obligations or made payments on behalf of the associate.</t>
  </si>
  <si>
    <t>Any gain or loss on a hedging instrument relating to the effective portion of a hedge of net investments in foreign operations is recognised in equity as translation reserve; the gain or loss relating to the ineffective portion is recognised immediately  in the income statement. Gains and losses accumulated in equity are included in the income statement when the foreign operation is disposed of.</t>
  </si>
  <si>
    <t>Fin. assets designated at fair value</t>
  </si>
  <si>
    <t>18</t>
  </si>
  <si>
    <t>The Group defines loans that are individually significant and assesses first whether objective evidence of their impairment exists, and individually or collectively for loans and advances that have not been defined as individually significant. If the Group determines that no objective evidence of impairment exists for significant loans, it includes the loan in a group of loans with similar credit risk characteristics and collectively assesses them for impairment. Individual significant assets for which an impairment loss is recognised are not included in a collective assessment of impairment.</t>
  </si>
  <si>
    <t xml:space="preserve">The effective interest method is a method of calculating the amortised cost of a financial asset, or a financial liability, and of allocating the interest income or interest expense over the relevant period. The effective interest rate is the rate that discounts exactly estimated future cash flows or receipts through the expected life of the financial instrument or, when appropriate, a shorter period, making it equivalent to the net carrying amount of the financial asset or financial liability in the balance sheet. When calculating the effective interest rate, the Group estimates cash flows, considering all contractual terms of the financial instrument, but does not consider future credit losses.  The calculation includes all fees and amounts paid or received between parties to the contract that are an integral part of the effective interest rate, as well as transaction costs and all other premiums or discounts.    </t>
  </si>
  <si>
    <t>On the date of reporting, the Group’s significant subsidiaries were:</t>
  </si>
  <si>
    <t>IT services</t>
  </si>
  <si>
    <t>Associates are all entities in which the Group has significant influence, but not control, generally accompanying a shareholding of between 20% and 50% of the share capital conferring voting rights. Investments in associates are accounted for by the equity method of accounting and are initially recognised at cost.  The Group’s investment in associates includes goodwill (net of any accumulated impairment loss) identified on acquisition.</t>
  </si>
  <si>
    <t>A business segment is a part of the Group’s assets and operations that is subject to risks and returns differing from those of other business segments. A geographical segment is a part of the assets and operations within a particular economic environment that is subject to risks and returns that is different from those of segments operating in other economic environments.</t>
  </si>
  <si>
    <t>At the inception of the transaction, the Group documents the relationship between hedging instruments and hedged items, as well as its risk management objective and strategy for undertaking various hedge transactions.   The relationship is documented and an assessment made, both at hedge inception and at each reporting period, of whether the derivatives used in hedging transactions are highly effective in offsetting changes in fair values of hedged items.</t>
  </si>
  <si>
    <t>Derivative financial  instruments that do not qualify for hedge accounting are recognised as trading assets or trading liabilities.  Changes in their fair value are recognised immediately in the income statement.</t>
  </si>
  <si>
    <t>Shareholders of Landsbanki Íslands hf.</t>
  </si>
  <si>
    <t>Fees and commissions are generally recognised on an accrual basis when the service has been provided. Loan commitment fees for loans are generally deferred (together with related direct costs) and recognised as an adjustment to the effective interest rate on the loan.   Commissions and fees arising from participating in the negotiation of a transaction for a third party – such as arrangement of transactions with equities or other securities or the purchase or sale of businesses – are recognised on completion of the underlying transaction. Portfolio and other management advisory and service fees are recognised based on the applicable service contracts, usually on a time-apportionate basis.  Asset management fees related to investment funds are recognised rateably over the period the service is provided. The same principle for income reporting is applied for other custody services that are continuously provided over an extended period of time.</t>
  </si>
  <si>
    <t>(b) Financial assets designated at fair value through profit or loss</t>
  </si>
  <si>
    <t>A financial asset at fair value through profit or loss is classified in this category if it is primarily held for the purpose of trading in the near term. Derivatives are classified as assets held for trading unless designated as a hedging instrument.</t>
  </si>
  <si>
    <t>Financial assets designated at fair value through profit or loss and trading assets are subsequently carried at fair value. Loans and advances are carried at amortised cost using the effective interest method. Gains and losses arising from changes in the fair value of the financial assets at fair value through profit and loss and trading assets are recorded in the income statement in the period in which they arise.</t>
  </si>
  <si>
    <t xml:space="preserve">Foreign currency transactions are translated into the functional currency using the exchange rates prevailing at the dates of the transactions.  Foreign exchange gains and losses resulting from the settlement of such transactions, and the translation at period-end exchange rates of monetary assets and liabilities denominated in foreign currencies, are recognised in the income statement, except when deferred in equity as qualifying net investment hedges. Translation differences on non-monetary items, such as equities held at fair value through profit and loss, are reported as part of the fair value gain or loss. </t>
  </si>
  <si>
    <t>Kröfur á fjármálafyrirtæki</t>
  </si>
  <si>
    <t>Gengismunur áhættuvarnarliða</t>
  </si>
  <si>
    <t>Gengismunur gjaldeyrisviðskipta</t>
  </si>
  <si>
    <t>Hlutdeild í afkomu hlutdeildarfélaga</t>
  </si>
  <si>
    <t>Net interest income</t>
  </si>
  <si>
    <t>Other operating income</t>
  </si>
  <si>
    <t>Net operating income</t>
  </si>
  <si>
    <t>Interest income</t>
  </si>
  <si>
    <t>2.12 Securities lending and borrowings</t>
  </si>
  <si>
    <t>2.13 Impairment of loans and advances</t>
  </si>
  <si>
    <t>Software and other intangible assets</t>
  </si>
  <si>
    <t>8</t>
  </si>
  <si>
    <t>Hreinar þjónustutekjur</t>
  </si>
  <si>
    <t>Þjónustutekjur</t>
  </si>
  <si>
    <t>Þjónustugjöld</t>
  </si>
  <si>
    <t>30.9.2007</t>
  </si>
  <si>
    <t>Financial assets and liabilities are offset and the net amount reported in the balance sheet when there is a legal enforceable right to offset the recognised amounts and there is an intention to settle on a net basis.</t>
  </si>
  <si>
    <t>Eigið fé</t>
  </si>
  <si>
    <t>Net commissions and fees</t>
  </si>
  <si>
    <t>Adjustments</t>
  </si>
  <si>
    <t>2.1 Basis of preparation</t>
  </si>
  <si>
    <t>FX</t>
  </si>
  <si>
    <t>Goodwill and fair value adjustments arising on the acquisition of a foreign entity are treated as assets and liabilities of the foreign entity and translated at the closing rate.</t>
  </si>
  <si>
    <t>Changes in the fair value of derivatives that are designated and qualify as fair value hedges are recorded in the income statement, together with any changes in the fair value of the hedged asset or liability that are attributable to the hedged risk. Any ineffectiveness is recorded in 'Fair value adjustments in hedge accounting'.</t>
  </si>
  <si>
    <t>Hreinar vaxtatekjur</t>
  </si>
  <si>
    <t>Eignarhaldsfélagið ehf.</t>
  </si>
  <si>
    <t>Tier I</t>
  </si>
  <si>
    <t>Luxembourg Stock Exchange</t>
  </si>
  <si>
    <t>4.7 Fair value of financial assets and financial liabilities</t>
  </si>
  <si>
    <t>4.8 Inflation-indexed assets and liabilities</t>
  </si>
  <si>
    <t>Dividends are recognised in the income statement when the entity’s right to receive payment is established.</t>
  </si>
  <si>
    <t>2.9 Financial assets</t>
  </si>
  <si>
    <t>The principal accounting policies applied in preparing these condensed consolidated interim financial statements are set out below. These policies have been consistently applied to all the periods presented, unless otherwise stated.</t>
  </si>
  <si>
    <t>Deferred tax asset</t>
  </si>
  <si>
    <t>The excess of the cost of acquisition over the fair value of the Group’s share of the identifiable net assets acquired is recorded as goodwill.  If the cost of acquisition is less than the fair value of the net assets of the subsidiary acquired, the difference is recognised directly in the income statement.</t>
  </si>
  <si>
    <t>Net financial income</t>
  </si>
  <si>
    <t xml:space="preserve">Net financial income </t>
  </si>
  <si>
    <t>Pre-tax ROE</t>
  </si>
  <si>
    <t>Pre-tax profit</t>
  </si>
  <si>
    <t>Pre-tax ROE for core operations</t>
  </si>
  <si>
    <t>Cost-income ratio for core operations</t>
  </si>
  <si>
    <t>Gains and losses on disposals are determined by comparing the sale price of an asset with its carrying amount on the date of sale.  Gains and losses are included in the income statement.</t>
  </si>
  <si>
    <t>2.16 Impairment of non-financial assets</t>
  </si>
  <si>
    <t>The preparation of financial statements in accordance with IFRS requires the use of certain accounting estimates. It also requires management to exercise judgement in the process of applying various accounting policies.  Critical accounting estimates and judgements in applying accounting policies are disclosed in Note 3.</t>
  </si>
  <si>
    <t>Hreinar tekjur af veltufjáreignum</t>
  </si>
  <si>
    <t>Hreinar tekjur af öðrum fjáreignum á gangvirði</t>
  </si>
  <si>
    <t>Derivatives are initially recognised at fair value on the date on which a derivative contract is entered into and are subsequently remeasured at their fair value. Fair values are based on quoted market prices in active markets, including recent market transactions, and valuation techniques, including discounted cash flow models and options pricing models, as appropriate. All derivatives are carried as assets when fair value is positive and as liabilities when fair value is negative.</t>
  </si>
  <si>
    <r>
      <t>Investment banking</t>
    </r>
    <r>
      <rPr>
        <sz val="10"/>
        <rFont val="Lais"/>
        <family val="0"/>
      </rPr>
      <t xml:space="preserve"> includes capital markets services, treasury, proprietary trading, and corporate advisory services that are provided through the investment banking division and international branches  and Landsbanki Securities (UK) Ltd, Landsbanki Kepler SA (France) and Merrion Capital Group Ltd (Ireland).</t>
    </r>
  </si>
  <si>
    <t>Diversification</t>
  </si>
  <si>
    <t>Interest income and expense for all instruments measured at amortised cost are recognised in the income statement using the effective interest method.</t>
  </si>
  <si>
    <t>Domestic</t>
  </si>
  <si>
    <t>Foreign</t>
  </si>
  <si>
    <t>4.2 Geographical location of loans and advances to customers</t>
  </si>
  <si>
    <t>Diluted</t>
  </si>
  <si>
    <t>At each balance sheet date, the Group assesses whether there is objective evidence that a loan or loan portfolio is impaired. A loan or loan portfolio is impaired and impairment losses are incurred only if there is objective evidence of impairment as a result of one or more events that occurred after the initial recognition of the asset ('loss event') and that loss event (or events) has an impact on the estimated future cash flows of the loan or group of loans that can be reliably estimated. Objective evidence of impairment includes observable data about the following loss events:</t>
  </si>
</sst>
</file>

<file path=xl/styles.xml><?xml version="1.0" encoding="utf-8"?>
<styleSheet xmlns="http://schemas.openxmlformats.org/spreadsheetml/2006/main">
  <numFmts count="5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
    <numFmt numFmtId="169" formatCode="\ \ \ @\ *."/>
    <numFmt numFmtId="170" formatCode="\ \ \ \ \ \ @\ *."/>
    <numFmt numFmtId="171" formatCode="@\ *."/>
    <numFmt numFmtId="172" formatCode="#,##0\ \ ;[Red]\(* #,##0\ \)"/>
    <numFmt numFmtId="173" formatCode="\ \ \ \ \ \ \ \ \ @\ *."/>
    <numFmt numFmtId="174" formatCode="\ \ \ @"/>
    <numFmt numFmtId="175" formatCode="\ \ \ \ \ \ @"/>
    <numFmt numFmtId="176" formatCode="\ \ \ \ \ \ \ \ \ @"/>
    <numFmt numFmtId="177" formatCode="#,##0\ \ ;\(* #,##0\ \)"/>
    <numFmt numFmtId="178" formatCode="#,##0\ &quot;£&quot;_);[Red]\(* #,##0\ &quot;£&quot;\)"/>
    <numFmt numFmtId="179" formatCode="#,##0\ ;\(#,##0\)"/>
    <numFmt numFmtId="180" formatCode="0%;\(0%\)"/>
    <numFmt numFmtId="181" formatCode="#,##0_);\(#,##0_)"/>
    <numFmt numFmtId="182" formatCode="#,##0.0;\(#,##0.0\)"/>
    <numFmt numFmtId="183" formatCode="@*.\ "/>
    <numFmt numFmtId="184" formatCode="#,##0.0;\(#,##0.0\)\ \ \ \ "/>
    <numFmt numFmtId="185" formatCode="&quot;$&quot;#,##0_);[Red]\(&quot;$&quot;#,##0\)"/>
    <numFmt numFmtId="186" formatCode="&quot;$&quot;#,##0.00_);[Red]\(&quot;$&quot;#,##0.00\)"/>
    <numFmt numFmtId="187" formatCode="&quot;$&quot;#,##0.00_);\(&quot;$&quot;#,##0.00\)"/>
    <numFmt numFmtId="188" formatCode="_(&quot;$&quot;* #,##0_);_(&quot;$&quot;* \(#,##0\);_(&quot;$&quot;* &quot;-&quot;_);_(@_)"/>
    <numFmt numFmtId="189" formatCode="d/m"/>
    <numFmt numFmtId="190" formatCode="#,##0.0\ \ \ \ \ ;\(#,##0.0\)\ \ \ \ "/>
    <numFmt numFmtId="191" formatCode="#,##0.000\ ;\(#,##0.000\)"/>
    <numFmt numFmtId="192" formatCode="#,##0;\(#,##0\)\ \ \ \ "/>
    <numFmt numFmtId="193" formatCode="#,##0;\(#,##0\)"/>
    <numFmt numFmtId="194" formatCode="#,##0.00;\(#,##0.00\)\ \ \ \ "/>
    <numFmt numFmtId="195" formatCode="0.0%"/>
    <numFmt numFmtId="196" formatCode="#,##0\ ;[Red]\(#,##0\)"/>
    <numFmt numFmtId="197" formatCode="#,##0.00\ ;\(#,##0.00\)"/>
    <numFmt numFmtId="198" formatCode="\(#,##0\);#,##0_)"/>
    <numFmt numFmtId="199" formatCode="#,##0\ ;[Red]\(* #,##0\)"/>
    <numFmt numFmtId="200" formatCode="0.000%"/>
    <numFmt numFmtId="201" formatCode="0.0%;\(0.0%\)"/>
    <numFmt numFmtId="202" formatCode="dd\ mmmyy"/>
    <numFmt numFmtId="203" formatCode="dd\ mmmyy\ hh:mm"/>
    <numFmt numFmtId="204" formatCode="_-* #,##0.00\ [$€-1]_-;\-* #,##0.00\ [$€-1]_-;_-* &quot;-&quot;??\ [$€-1]_-"/>
    <numFmt numFmtId="205" formatCode="_ * #,##0_ ;_ * \-#,##0_ ;_ * &quot;-&quot;_ ;_ @_ "/>
    <numFmt numFmtId="206" formatCode="_-* #,##0.00\ _€_-;\-* #,##0.00\ _€_-;_-* &quot;-&quot;??\ _€_-;_-@_-"/>
    <numFmt numFmtId="207" formatCode="_(&quot;€&quot;* #,##0.00_);_(&quot;€&quot;* \(#,##0.00\);_(&quot;€&quot;* &quot;-&quot;??_);_(@_)"/>
    <numFmt numFmtId="208" formatCode="_ * #,##0_ ;_ * \-#,##0_ ;;_ @_ "/>
    <numFmt numFmtId="209" formatCode="_(&quot;$&quot;* #,##0.00_);_(&quot;$&quot;* \(#,##0.00\);_(&quot;$&quot;* &quot;-&quot;??_);_(@_)"/>
    <numFmt numFmtId="210" formatCode="0.000000"/>
    <numFmt numFmtId="211" formatCode="0.0000000"/>
  </numFmts>
  <fonts count="136">
    <font>
      <sz val="10"/>
      <name val="Arial"/>
      <family val="0"/>
    </font>
    <font>
      <u val="single"/>
      <sz val="10"/>
      <color indexed="36"/>
      <name val="Arial"/>
      <family val="0"/>
    </font>
    <font>
      <u val="single"/>
      <sz val="10"/>
      <color indexed="12"/>
      <name val="Arial"/>
      <family val="0"/>
    </font>
    <font>
      <sz val="10"/>
      <name val="Times New Roman"/>
      <family val="0"/>
    </font>
    <font>
      <sz val="11"/>
      <name val="Times New Roman"/>
      <family val="0"/>
    </font>
    <font>
      <b/>
      <sz val="11"/>
      <name val="Times New Roman"/>
      <family val="1"/>
    </font>
    <font>
      <b/>
      <sz val="18"/>
      <name val="Times New Roman"/>
      <family val="0"/>
    </font>
    <font>
      <b/>
      <sz val="14"/>
      <name val="Times New Roman"/>
      <family val="1"/>
    </font>
    <font>
      <b/>
      <sz val="12"/>
      <name val="Arial"/>
      <family val="2"/>
    </font>
    <font>
      <sz val="8"/>
      <name val="Arial"/>
      <family val="2"/>
    </font>
    <font>
      <b/>
      <sz val="10"/>
      <name val="Arial"/>
      <family val="0"/>
    </font>
    <font>
      <sz val="10"/>
      <color indexed="8"/>
      <name val="Arial"/>
      <family val="2"/>
    </font>
    <font>
      <b/>
      <sz val="10"/>
      <name val="Helv"/>
      <family val="0"/>
    </font>
    <font>
      <sz val="12"/>
      <name val="Times New Roman"/>
      <family val="0"/>
    </font>
    <font>
      <b/>
      <u val="single"/>
      <sz val="8"/>
      <name val="Helv"/>
      <family val="0"/>
    </font>
    <font>
      <b/>
      <sz val="9"/>
      <name val="Arial"/>
      <family val="2"/>
    </font>
    <font>
      <sz val="9"/>
      <name val="Arial"/>
      <family val="2"/>
    </font>
    <font>
      <b/>
      <sz val="9.5"/>
      <name val="Arial"/>
      <family val="2"/>
    </font>
    <font>
      <sz val="12"/>
      <name val="Arial"/>
      <family val="2"/>
    </font>
    <font>
      <sz val="8"/>
      <name val="Times New Roman"/>
      <family val="0"/>
    </font>
    <font>
      <b/>
      <sz val="14"/>
      <name val="Arial"/>
      <family val="2"/>
    </font>
    <font>
      <sz val="18"/>
      <name val="Arial"/>
      <family val="2"/>
    </font>
    <font>
      <sz val="11"/>
      <name val="Arial"/>
      <family val="2"/>
    </font>
    <font>
      <b/>
      <sz val="11"/>
      <name val="Arial"/>
      <family val="2"/>
    </font>
    <font>
      <b/>
      <i/>
      <sz val="18"/>
      <name val="Arial"/>
      <family val="2"/>
    </font>
    <font>
      <b/>
      <i/>
      <sz val="10"/>
      <name val="Arial"/>
      <family val="2"/>
    </font>
    <font>
      <sz val="9.5"/>
      <name val="Arial"/>
      <family val="2"/>
    </font>
    <font>
      <b/>
      <i/>
      <sz val="12"/>
      <name val="Arial"/>
      <family val="2"/>
    </font>
    <font>
      <b/>
      <sz val="14"/>
      <name val="Lais Light"/>
      <family val="0"/>
    </font>
    <font>
      <sz val="18"/>
      <name val="Lais Light"/>
      <family val="0"/>
    </font>
    <font>
      <sz val="11"/>
      <name val="Lais Light"/>
      <family val="0"/>
    </font>
    <font>
      <sz val="10"/>
      <name val="Lais Light"/>
      <family val="0"/>
    </font>
    <font>
      <b/>
      <i/>
      <sz val="18"/>
      <name val="Lais Light"/>
      <family val="0"/>
    </font>
    <font>
      <sz val="12"/>
      <name val="Lais Light"/>
      <family val="0"/>
    </font>
    <font>
      <sz val="9"/>
      <name val="Lais Light"/>
      <family val="0"/>
    </font>
    <font>
      <sz val="9.5"/>
      <name val="Lais Light"/>
      <family val="0"/>
    </font>
    <font>
      <b/>
      <sz val="8.5"/>
      <name val="Lais Light"/>
      <family val="0"/>
    </font>
    <font>
      <b/>
      <sz val="9"/>
      <name val="Lais Light"/>
      <family val="0"/>
    </font>
    <font>
      <b/>
      <i/>
      <sz val="9"/>
      <name val="Lais Light"/>
      <family val="0"/>
    </font>
    <font>
      <b/>
      <sz val="12"/>
      <name val="Lais Light"/>
      <family val="0"/>
    </font>
    <font>
      <sz val="8.5"/>
      <name val="Lais Light"/>
      <family val="0"/>
    </font>
    <font>
      <sz val="8"/>
      <name val="Lais ExtraLight"/>
      <family val="0"/>
    </font>
    <font>
      <b/>
      <sz val="8"/>
      <name val="Arial"/>
      <family val="0"/>
    </font>
    <font>
      <sz val="10"/>
      <name val="Times rmn"/>
      <family val="0"/>
    </font>
    <font>
      <sz val="10"/>
      <name val="Tms Rmn"/>
      <family val="0"/>
    </font>
    <font>
      <b/>
      <sz val="14"/>
      <name val="Lais ExtraLight"/>
      <family val="0"/>
    </font>
    <font>
      <b/>
      <sz val="10"/>
      <name val="Times New Roman"/>
      <family val="1"/>
    </font>
    <font>
      <b/>
      <i/>
      <sz val="11"/>
      <name val="Arial"/>
      <family val="2"/>
    </font>
    <font>
      <i/>
      <sz val="10"/>
      <name val="Arial"/>
      <family val="2"/>
    </font>
    <font>
      <sz val="10"/>
      <color indexed="10"/>
      <name val="Arial"/>
      <family val="0"/>
    </font>
    <font>
      <b/>
      <sz val="10"/>
      <name val="Lais Light"/>
      <family val="0"/>
    </font>
    <font>
      <b/>
      <sz val="18"/>
      <name val="Arial"/>
      <family val="2"/>
    </font>
    <font>
      <i/>
      <sz val="8"/>
      <name val="Arial"/>
      <family val="0"/>
    </font>
    <font>
      <sz val="11"/>
      <name val="Tms Rmn"/>
      <family val="0"/>
    </font>
    <font>
      <sz val="10"/>
      <color indexed="56"/>
      <name val="Lais Light"/>
      <family val="0"/>
    </font>
    <font>
      <b/>
      <i/>
      <sz val="10"/>
      <name val="Lais Light"/>
      <family val="0"/>
    </font>
    <font>
      <i/>
      <sz val="10"/>
      <name val="Lais Light"/>
      <family val="0"/>
    </font>
    <font>
      <sz val="11"/>
      <color indexed="8"/>
      <name val="Calibri"/>
      <family val="2"/>
    </font>
    <font>
      <sz val="11"/>
      <color indexed="9"/>
      <name val="Calibri"/>
      <family val="2"/>
    </font>
    <font>
      <sz val="10"/>
      <color indexed="9"/>
      <name val="Arial"/>
      <family val="2"/>
    </font>
    <font>
      <sz val="9"/>
      <name val="Tahoma"/>
      <family val="2"/>
    </font>
    <font>
      <sz val="11"/>
      <color indexed="20"/>
      <name val="Calibri"/>
      <family val="2"/>
    </font>
    <font>
      <sz val="10"/>
      <color indexed="20"/>
      <name val="Arial"/>
      <family val="2"/>
    </font>
    <font>
      <b/>
      <sz val="12"/>
      <color indexed="61"/>
      <name val="Tahoma"/>
      <family val="2"/>
    </font>
    <font>
      <b/>
      <sz val="9"/>
      <color indexed="12"/>
      <name val="Tahoma"/>
      <family val="2"/>
    </font>
    <font>
      <b/>
      <sz val="11"/>
      <color indexed="52"/>
      <name val="Calibri"/>
      <family val="2"/>
    </font>
    <font>
      <b/>
      <sz val="10"/>
      <color indexed="10"/>
      <name val="Arial"/>
      <family val="2"/>
    </font>
    <font>
      <b/>
      <sz val="11"/>
      <color indexed="9"/>
      <name val="Calibri"/>
      <family val="2"/>
    </font>
    <font>
      <b/>
      <sz val="10"/>
      <color indexed="9"/>
      <name val="Arial"/>
      <family val="2"/>
    </font>
    <font>
      <sz val="10"/>
      <name val="MS Sans Serif"/>
      <family val="2"/>
    </font>
    <font>
      <b/>
      <sz val="9"/>
      <name val="Tahoma"/>
      <family val="2"/>
    </font>
    <font>
      <sz val="8"/>
      <color indexed="12"/>
      <name val="Arial"/>
      <family val="2"/>
    </font>
    <font>
      <b/>
      <sz val="10"/>
      <color indexed="12"/>
      <name val="Arial"/>
      <family val="2"/>
    </font>
    <font>
      <b/>
      <sz val="14"/>
      <color indexed="11"/>
      <name val="Arial"/>
      <family val="2"/>
    </font>
    <font>
      <i/>
      <sz val="11"/>
      <color indexed="23"/>
      <name val="Calibri"/>
      <family val="2"/>
    </font>
    <font>
      <i/>
      <sz val="10"/>
      <color indexed="23"/>
      <name val="Arial"/>
      <family val="2"/>
    </font>
    <font>
      <sz val="11"/>
      <color indexed="17"/>
      <name val="Calibri"/>
      <family val="2"/>
    </font>
    <font>
      <sz val="10"/>
      <color indexed="17"/>
      <name val="Arial"/>
      <family val="2"/>
    </font>
    <font>
      <b/>
      <sz val="9"/>
      <color indexed="42"/>
      <name val="Tahoma"/>
      <family val="2"/>
    </font>
    <font>
      <b/>
      <sz val="15"/>
      <color indexed="56"/>
      <name val="Calibri"/>
      <family val="2"/>
    </font>
    <font>
      <b/>
      <sz val="15"/>
      <color indexed="62"/>
      <name val="Arial"/>
      <family val="2"/>
    </font>
    <font>
      <b/>
      <sz val="13"/>
      <color indexed="56"/>
      <name val="Calibri"/>
      <family val="2"/>
    </font>
    <font>
      <b/>
      <sz val="13"/>
      <color indexed="62"/>
      <name val="Arial"/>
      <family val="2"/>
    </font>
    <font>
      <b/>
      <sz val="11"/>
      <color indexed="56"/>
      <name val="Calibri"/>
      <family val="2"/>
    </font>
    <font>
      <b/>
      <sz val="11"/>
      <color indexed="62"/>
      <name val="Arial"/>
      <family val="2"/>
    </font>
    <font>
      <sz val="11"/>
      <color indexed="62"/>
      <name val="Calibri"/>
      <family val="2"/>
    </font>
    <font>
      <sz val="10"/>
      <color indexed="62"/>
      <name val="Arial"/>
      <family val="2"/>
    </font>
    <font>
      <b/>
      <sz val="9"/>
      <color indexed="63"/>
      <name val="Tahoma"/>
      <family val="2"/>
    </font>
    <font>
      <sz val="11"/>
      <color indexed="52"/>
      <name val="Calibri"/>
      <family val="2"/>
    </font>
    <font>
      <b/>
      <sz val="12"/>
      <color indexed="20"/>
      <name val="Tahoma"/>
      <family val="2"/>
    </font>
    <font>
      <sz val="11"/>
      <color indexed="60"/>
      <name val="Calibri"/>
      <family val="2"/>
    </font>
    <font>
      <sz val="10"/>
      <color indexed="19"/>
      <name val="Arial"/>
      <family val="2"/>
    </font>
    <font>
      <b/>
      <sz val="11"/>
      <color indexed="63"/>
      <name val="Calibri"/>
      <family val="2"/>
    </font>
    <font>
      <b/>
      <sz val="10"/>
      <color indexed="63"/>
      <name val="Arial"/>
      <family val="2"/>
    </font>
    <font>
      <b/>
      <sz val="18"/>
      <color indexed="56"/>
      <name val="Cambria"/>
      <family val="2"/>
    </font>
    <font>
      <b/>
      <sz val="18"/>
      <color indexed="62"/>
      <name val="Cambria"/>
      <family val="2"/>
    </font>
    <font>
      <b/>
      <sz val="17"/>
      <name val="Helvetica"/>
      <family val="2"/>
    </font>
    <font>
      <b/>
      <sz val="11"/>
      <color indexed="23"/>
      <name val="Helvetica"/>
      <family val="2"/>
    </font>
    <font>
      <b/>
      <sz val="8"/>
      <color indexed="9"/>
      <name val="Arial"/>
      <family val="2"/>
    </font>
    <font>
      <b/>
      <sz val="10"/>
      <color indexed="8"/>
      <name val="Arial"/>
      <family val="2"/>
    </font>
    <font>
      <sz val="11"/>
      <color indexed="10"/>
      <name val="Calibri"/>
      <family val="2"/>
    </font>
    <font>
      <sz val="8"/>
      <name val="Times"/>
      <family val="0"/>
    </font>
    <font>
      <sz val="10"/>
      <color indexed="8"/>
      <name val="ARIAL"/>
      <family val="0"/>
    </font>
    <font>
      <b/>
      <sz val="11"/>
      <color indexed="16"/>
      <name val="Times New Roman"/>
      <family val="1"/>
    </font>
    <font>
      <sz val="10"/>
      <color indexed="8"/>
      <name val="MS Sans Serif"/>
      <family val="0"/>
    </font>
    <font>
      <sz val="14"/>
      <color indexed="12"/>
      <name val="Arial"/>
      <family val="2"/>
    </font>
    <font>
      <sz val="10"/>
      <color indexed="56"/>
      <name val="Times New Roman"/>
      <family val="1"/>
    </font>
    <font>
      <b/>
      <sz val="10"/>
      <name val="Lais ExtraLight"/>
      <family val="0"/>
    </font>
    <font>
      <b/>
      <sz val="9"/>
      <name val="Lais ExtraLight"/>
      <family val="0"/>
    </font>
    <font>
      <b/>
      <sz val="10"/>
      <name val="Lais Black"/>
      <family val="0"/>
    </font>
    <font>
      <sz val="9"/>
      <name val="Lais Black"/>
      <family val="0"/>
    </font>
    <font>
      <sz val="10"/>
      <name val="Lais Black"/>
      <family val="0"/>
    </font>
    <font>
      <b/>
      <sz val="9"/>
      <name val="Lais Black"/>
      <family val="0"/>
    </font>
    <font>
      <b/>
      <i/>
      <sz val="9"/>
      <name val="Lais Black"/>
      <family val="0"/>
    </font>
    <font>
      <b/>
      <sz val="11"/>
      <name val="Lais Black"/>
      <family val="0"/>
    </font>
    <font>
      <sz val="10"/>
      <name val="Lais"/>
      <family val="0"/>
    </font>
    <font>
      <b/>
      <sz val="10"/>
      <name val="Lais"/>
      <family val="0"/>
    </font>
    <font>
      <i/>
      <sz val="10"/>
      <name val="Lais"/>
      <family val="0"/>
    </font>
    <font>
      <i/>
      <sz val="10"/>
      <name val="Lais Black"/>
      <family val="0"/>
    </font>
    <font>
      <b/>
      <sz val="9"/>
      <name val="Lais"/>
      <family val="0"/>
    </font>
    <font>
      <sz val="9"/>
      <name val="Lais"/>
      <family val="0"/>
    </font>
    <font>
      <b/>
      <i/>
      <sz val="10"/>
      <name val="Lais"/>
      <family val="0"/>
    </font>
    <font>
      <sz val="12"/>
      <name val="Lais Black"/>
      <family val="0"/>
    </font>
    <font>
      <sz val="11"/>
      <name val="Lais"/>
      <family val="0"/>
    </font>
    <font>
      <sz val="9.5"/>
      <name val="Lais Black"/>
      <family val="0"/>
    </font>
    <font>
      <b/>
      <sz val="14"/>
      <name val="Lais"/>
      <family val="0"/>
    </font>
    <font>
      <b/>
      <sz val="16"/>
      <name val="Lais"/>
      <family val="0"/>
    </font>
    <font>
      <b/>
      <sz val="12"/>
      <name val="Lais"/>
      <family val="0"/>
    </font>
    <font>
      <b/>
      <sz val="11"/>
      <name val="Lais"/>
      <family val="0"/>
    </font>
    <font>
      <b/>
      <sz val="9.5"/>
      <name val="Lais"/>
      <family val="0"/>
    </font>
    <font>
      <sz val="10"/>
      <color indexed="56"/>
      <name val="Lais Black"/>
      <family val="0"/>
    </font>
    <font>
      <sz val="10"/>
      <color indexed="56"/>
      <name val="Lais"/>
      <family val="0"/>
    </font>
    <font>
      <sz val="10"/>
      <color indexed="8"/>
      <name val="Tahoma"/>
      <family val="2"/>
    </font>
    <font>
      <sz val="8"/>
      <color indexed="8"/>
      <name val="Tahoma"/>
      <family val="2"/>
    </font>
    <font>
      <b/>
      <sz val="8"/>
      <color indexed="8"/>
      <name val="Tahoma"/>
      <family val="2"/>
    </font>
    <font>
      <sz val="10"/>
      <color indexed="56"/>
      <name val="Arial"/>
      <family val="0"/>
    </font>
  </fonts>
  <fills count="3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7"/>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5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5"/>
        <bgColor indexed="64"/>
      </patternFill>
    </fill>
    <fill>
      <patternFill patternType="darkGray">
        <fgColor indexed="22"/>
      </patternFill>
    </fill>
    <fill>
      <patternFill patternType="solid">
        <fgColor indexed="12"/>
        <bgColor indexed="64"/>
      </patternFill>
    </fill>
    <fill>
      <patternFill patternType="solid">
        <fgColor indexed="34"/>
        <bgColor indexed="64"/>
      </patternFill>
    </fill>
    <fill>
      <patternFill patternType="solid">
        <fgColor indexed="23"/>
        <bgColor indexed="64"/>
      </patternFill>
    </fill>
    <fill>
      <patternFill patternType="lightGray">
        <fgColor indexed="11"/>
        <bgColor indexed="9"/>
      </patternFill>
    </fill>
    <fill>
      <patternFill patternType="solid">
        <fgColor indexed="9"/>
        <bgColor indexed="64"/>
      </patternFill>
    </fill>
    <fill>
      <patternFill patternType="solid">
        <fgColor indexed="15"/>
        <bgColor indexed="64"/>
      </patternFill>
    </fill>
    <fill>
      <patternFill patternType="solid">
        <fgColor indexed="41"/>
        <bgColor indexed="64"/>
      </patternFill>
    </fill>
    <fill>
      <patternFill patternType="solid">
        <fgColor indexed="14"/>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right style="thin">
        <color indexed="63"/>
      </right>
      <top style="thin">
        <color indexed="63"/>
      </top>
      <bottom/>
    </border>
    <border>
      <left style="thin">
        <color indexed="10"/>
      </left>
      <right style="thin">
        <color indexed="10"/>
      </right>
      <top style="thin">
        <color indexed="10"/>
      </top>
      <bottom style="thin">
        <color indexed="10"/>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color indexed="63"/>
      </top>
      <bottom style="double">
        <color indexed="52"/>
      </bottom>
    </border>
    <border>
      <left/>
      <right/>
      <top/>
      <bottom style="double">
        <color indexed="10"/>
      </bottom>
    </border>
    <border>
      <left style="thin">
        <color indexed="20"/>
      </left>
      <right style="thin">
        <color indexed="20"/>
      </right>
      <top style="thin">
        <color indexed="20"/>
      </top>
      <bottom style="thin">
        <color indexed="20"/>
      </bottom>
    </border>
    <border>
      <left style="thin"/>
      <right/>
      <top style="thin"/>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style="hair"/>
      <bottom style="hair"/>
    </border>
    <border>
      <left>
        <color indexed="63"/>
      </left>
      <right>
        <color indexed="63"/>
      </right>
      <top style="hair"/>
      <bottom style="double"/>
    </border>
    <border>
      <left>
        <color indexed="63"/>
      </left>
      <right>
        <color indexed="63"/>
      </right>
      <top>
        <color indexed="63"/>
      </top>
      <bottom style="hair"/>
    </border>
    <border>
      <left>
        <color indexed="63"/>
      </left>
      <right>
        <color indexed="63"/>
      </right>
      <top style="hair"/>
      <bottom>
        <color indexed="63"/>
      </bottom>
    </border>
    <border>
      <left/>
      <right/>
      <top style="hair"/>
      <bottom style="hair"/>
    </border>
    <border>
      <left style="thin"/>
      <right style="thin"/>
      <top style="thin"/>
      <bottom style="thin"/>
    </border>
    <border>
      <left>
        <color indexed="63"/>
      </left>
      <right>
        <color indexed="63"/>
      </right>
      <top style="thin"/>
      <bottom style="double"/>
    </border>
    <border>
      <left/>
      <right/>
      <top style="thin">
        <color indexed="49"/>
      </top>
      <bottom style="double">
        <color indexed="49"/>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style="hair">
        <color indexed="56"/>
      </top>
      <bottom>
        <color indexed="63"/>
      </bottom>
    </border>
    <border>
      <left>
        <color indexed="63"/>
      </left>
      <right>
        <color indexed="63"/>
      </right>
      <top>
        <color indexed="63"/>
      </top>
      <bottom style="hair">
        <color indexed="56"/>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ck">
        <color indexed="9"/>
      </left>
      <right>
        <color indexed="63"/>
      </right>
      <top>
        <color indexed="63"/>
      </top>
      <bottom style="hair"/>
    </border>
    <border>
      <left>
        <color indexed="63"/>
      </left>
      <right style="thick">
        <color indexed="9"/>
      </right>
      <top>
        <color indexed="63"/>
      </top>
      <bottom style="hair"/>
    </border>
  </borders>
  <cellStyleXfs count="1036">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02" fillId="0" borderId="0" applyNumberFormat="0" applyFill="0" applyBorder="0" applyAlignment="0" applyProtection="0"/>
    <xf numFmtId="0" fontId="9"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0" fillId="0" borderId="0">
      <alignment/>
      <protection/>
    </xf>
    <xf numFmtId="0" fontId="132" fillId="0" borderId="0">
      <alignment horizontal="left" vertical="center"/>
      <protection/>
    </xf>
    <xf numFmtId="0" fontId="133" fillId="2" borderId="0">
      <alignment horizontal="center" vertical="top"/>
      <protection/>
    </xf>
    <xf numFmtId="0" fontId="133" fillId="2" borderId="0">
      <alignment horizontal="center" vertical="top"/>
      <protection/>
    </xf>
    <xf numFmtId="0" fontId="133" fillId="2" borderId="0">
      <alignment horizontal="center" vertical="top"/>
      <protection/>
    </xf>
    <xf numFmtId="0" fontId="133" fillId="0" borderId="0">
      <alignment horizontal="left" vertical="top"/>
      <protection/>
    </xf>
    <xf numFmtId="0" fontId="133" fillId="0" borderId="0">
      <alignment horizontal="left" vertical="top"/>
      <protection/>
    </xf>
    <xf numFmtId="0" fontId="133" fillId="0" borderId="0">
      <alignment horizontal="right" vertical="top"/>
      <protection/>
    </xf>
    <xf numFmtId="0" fontId="133" fillId="2" borderId="0">
      <alignment horizontal="center" vertical="top"/>
      <protection/>
    </xf>
    <xf numFmtId="0" fontId="133" fillId="2" borderId="0">
      <alignment horizontal="center" vertical="top"/>
      <protection/>
    </xf>
    <xf numFmtId="0" fontId="133" fillId="2" borderId="0">
      <alignment horizontal="center" vertical="top"/>
      <protection/>
    </xf>
    <xf numFmtId="0" fontId="133" fillId="2" borderId="0">
      <alignment horizontal="center" vertical="top"/>
      <protection/>
    </xf>
    <xf numFmtId="0" fontId="133" fillId="2" borderId="0">
      <alignment horizontal="center" vertical="top"/>
      <protection/>
    </xf>
    <xf numFmtId="0" fontId="133" fillId="2" borderId="0">
      <alignment horizontal="center" vertical="top"/>
      <protection/>
    </xf>
    <xf numFmtId="0" fontId="133" fillId="2" borderId="0">
      <alignment horizontal="center" vertical="top"/>
      <protection/>
    </xf>
    <xf numFmtId="0" fontId="133" fillId="2" borderId="0">
      <alignment horizontal="center" vertical="top"/>
      <protection/>
    </xf>
    <xf numFmtId="0" fontId="133" fillId="0" borderId="0">
      <alignment horizontal="left" vertical="top"/>
      <protection/>
    </xf>
    <xf numFmtId="0" fontId="133" fillId="0" borderId="0">
      <alignment horizontal="left" vertical="top"/>
      <protection/>
    </xf>
    <xf numFmtId="0" fontId="133" fillId="0" borderId="0">
      <alignment horizontal="left" vertical="top"/>
      <protection/>
    </xf>
    <xf numFmtId="0" fontId="132" fillId="0" borderId="0">
      <alignment horizontal="left" vertical="center"/>
      <protection/>
    </xf>
    <xf numFmtId="0" fontId="133" fillId="0" borderId="0">
      <alignment horizontal="left" vertical="top"/>
      <protection/>
    </xf>
    <xf numFmtId="0" fontId="133" fillId="0" borderId="0">
      <alignment horizontal="left" vertical="top"/>
      <protection/>
    </xf>
    <xf numFmtId="0" fontId="133" fillId="0" borderId="0">
      <alignment horizontal="right" vertical="top"/>
      <protection/>
    </xf>
    <xf numFmtId="0" fontId="133" fillId="0" borderId="0">
      <alignment horizontal="right" vertical="top"/>
      <protection/>
    </xf>
    <xf numFmtId="0" fontId="133" fillId="0" borderId="0">
      <alignment horizontal="right" vertical="top"/>
      <protection/>
    </xf>
    <xf numFmtId="0" fontId="134" fillId="3" borderId="0">
      <alignment horizontal="left" vertical="top"/>
      <protection/>
    </xf>
    <xf numFmtId="0" fontId="134" fillId="3" borderId="0">
      <alignment horizontal="right" vertical="top"/>
      <protection/>
    </xf>
    <xf numFmtId="0" fontId="134" fillId="3" borderId="0">
      <alignment horizontal="right" vertical="top"/>
      <protection/>
    </xf>
    <xf numFmtId="0" fontId="132" fillId="0" borderId="0">
      <alignment horizontal="left" vertical="center"/>
      <protection/>
    </xf>
    <xf numFmtId="0" fontId="133" fillId="2" borderId="0">
      <alignment horizontal="center" vertical="top"/>
      <protection/>
    </xf>
    <xf numFmtId="0" fontId="133" fillId="2" borderId="0">
      <alignment horizontal="center" vertical="top"/>
      <protection/>
    </xf>
    <xf numFmtId="0" fontId="133" fillId="2" borderId="0">
      <alignment horizontal="center" vertical="top"/>
      <protection/>
    </xf>
    <xf numFmtId="0" fontId="133" fillId="0" borderId="0">
      <alignment horizontal="left" vertical="top"/>
      <protection/>
    </xf>
    <xf numFmtId="0" fontId="133" fillId="0" borderId="0">
      <alignment horizontal="left" vertical="top"/>
      <protection/>
    </xf>
    <xf numFmtId="0" fontId="133" fillId="0" borderId="0">
      <alignment horizontal="right" vertical="top"/>
      <protection/>
    </xf>
    <xf numFmtId="0" fontId="133" fillId="4" borderId="0">
      <alignment horizontal="left" vertical="top"/>
      <protection/>
    </xf>
    <xf numFmtId="0" fontId="132" fillId="0" borderId="0">
      <alignment horizontal="left" vertical="center"/>
      <protection/>
    </xf>
    <xf numFmtId="0" fontId="132" fillId="0" borderId="0">
      <alignment horizontal="left" vertical="center"/>
      <protection/>
    </xf>
    <xf numFmtId="0" fontId="133" fillId="2" borderId="0">
      <alignment horizontal="center" vertical="top"/>
      <protection/>
    </xf>
    <xf numFmtId="0" fontId="133" fillId="2" borderId="0">
      <alignment horizontal="center" vertical="top"/>
      <protection/>
    </xf>
    <xf numFmtId="0" fontId="133" fillId="2" borderId="0">
      <alignment horizontal="center" vertical="top"/>
      <protection/>
    </xf>
    <xf numFmtId="0" fontId="133" fillId="0" borderId="0">
      <alignment horizontal="left" vertical="top"/>
      <protection/>
    </xf>
    <xf numFmtId="0" fontId="133" fillId="0" borderId="0">
      <alignment horizontal="left" vertical="top"/>
      <protection/>
    </xf>
    <xf numFmtId="0" fontId="133" fillId="0" borderId="0">
      <alignment horizontal="right" vertical="top"/>
      <protection/>
    </xf>
    <xf numFmtId="0" fontId="132" fillId="0" borderId="0">
      <alignment horizontal="left" vertical="center"/>
      <protection/>
    </xf>
    <xf numFmtId="0" fontId="57" fillId="2" borderId="0" applyNumberFormat="0" applyBorder="0" applyAlignment="0" applyProtection="0"/>
    <xf numFmtId="0" fontId="11" fillId="5" borderId="0" applyNumberFormat="0" applyBorder="0" applyAlignment="0" applyProtection="0"/>
    <xf numFmtId="0" fontId="57" fillId="2" borderId="0" applyNumberFormat="0" applyBorder="0" applyAlignment="0" applyProtection="0"/>
    <xf numFmtId="0" fontId="57" fillId="6" borderId="0" applyNumberFormat="0" applyBorder="0" applyAlignment="0" applyProtection="0"/>
    <xf numFmtId="0" fontId="11" fillId="7" borderId="0" applyNumberFormat="0" applyBorder="0" applyAlignment="0" applyProtection="0"/>
    <xf numFmtId="0" fontId="57" fillId="6" borderId="0" applyNumberFormat="0" applyBorder="0" applyAlignment="0" applyProtection="0"/>
    <xf numFmtId="0" fontId="57" fillId="8" borderId="0" applyNumberFormat="0" applyBorder="0" applyAlignment="0" applyProtection="0"/>
    <xf numFmtId="0" fontId="11" fillId="9" borderId="0" applyNumberFormat="0" applyBorder="0" applyAlignment="0" applyProtection="0"/>
    <xf numFmtId="0" fontId="57" fillId="8" borderId="0" applyNumberFormat="0" applyBorder="0" applyAlignment="0" applyProtection="0"/>
    <xf numFmtId="0" fontId="57" fillId="10" borderId="0" applyNumberFormat="0" applyBorder="0" applyAlignment="0" applyProtection="0"/>
    <xf numFmtId="0" fontId="11" fillId="11" borderId="0" applyNumberFormat="0" applyBorder="0" applyAlignment="0" applyProtection="0"/>
    <xf numFmtId="0" fontId="57" fillId="10" borderId="0" applyNumberFormat="0" applyBorder="0" applyAlignment="0" applyProtection="0"/>
    <xf numFmtId="0" fontId="57" fillId="4" borderId="0" applyNumberFormat="0" applyBorder="0" applyAlignment="0" applyProtection="0"/>
    <xf numFmtId="0" fontId="11" fillId="4" borderId="0" applyNumberFormat="0" applyBorder="0" applyAlignment="0" applyProtection="0"/>
    <xf numFmtId="0" fontId="57" fillId="4" borderId="0" applyNumberFormat="0" applyBorder="0" applyAlignment="0" applyProtection="0"/>
    <xf numFmtId="0" fontId="57" fillId="11" borderId="0" applyNumberFormat="0" applyBorder="0" applyAlignment="0" applyProtection="0"/>
    <xf numFmtId="0" fontId="11" fillId="9" borderId="0" applyNumberFormat="0" applyBorder="0" applyAlignment="0" applyProtection="0"/>
    <xf numFmtId="0" fontId="57" fillId="11" borderId="0" applyNumberFormat="0" applyBorder="0" applyAlignment="0" applyProtection="0"/>
    <xf numFmtId="0" fontId="57" fillId="5" borderId="0" applyNumberFormat="0" applyBorder="0" applyAlignment="0" applyProtection="0"/>
    <xf numFmtId="0" fontId="11" fillId="4" borderId="0" applyNumberFormat="0" applyBorder="0" applyAlignment="0" applyProtection="0"/>
    <xf numFmtId="0" fontId="57" fillId="5" borderId="0" applyNumberFormat="0" applyBorder="0" applyAlignment="0" applyProtection="0"/>
    <xf numFmtId="0" fontId="57" fillId="7" borderId="0" applyNumberFormat="0" applyBorder="0" applyAlignment="0" applyProtection="0"/>
    <xf numFmtId="0" fontId="11" fillId="7" borderId="0" applyNumberFormat="0" applyBorder="0" applyAlignment="0" applyProtection="0"/>
    <xf numFmtId="0" fontId="57" fillId="7" borderId="0" applyNumberFormat="0" applyBorder="0" applyAlignment="0" applyProtection="0"/>
    <xf numFmtId="0" fontId="57" fillId="12" borderId="0" applyNumberFormat="0" applyBorder="0" applyAlignment="0" applyProtection="0"/>
    <xf numFmtId="0" fontId="11" fillId="13" borderId="0" applyNumberFormat="0" applyBorder="0" applyAlignment="0" applyProtection="0"/>
    <xf numFmtId="0" fontId="57" fillId="12" borderId="0" applyNumberFormat="0" applyBorder="0" applyAlignment="0" applyProtection="0"/>
    <xf numFmtId="0" fontId="57" fillId="10" borderId="0" applyNumberFormat="0" applyBorder="0" applyAlignment="0" applyProtection="0"/>
    <xf numFmtId="0" fontId="11" fillId="6"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11" fillId="4" borderId="0" applyNumberFormat="0" applyBorder="0" applyAlignment="0" applyProtection="0"/>
    <xf numFmtId="0" fontId="57" fillId="5" borderId="0" applyNumberFormat="0" applyBorder="0" applyAlignment="0" applyProtection="0"/>
    <xf numFmtId="0" fontId="57" fillId="14" borderId="0" applyNumberFormat="0" applyBorder="0" applyAlignment="0" applyProtection="0"/>
    <xf numFmtId="0" fontId="11" fillId="9" borderId="0" applyNumberFormat="0" applyBorder="0" applyAlignment="0" applyProtection="0"/>
    <xf numFmtId="0" fontId="57" fillId="14" borderId="0" applyNumberFormat="0" applyBorder="0" applyAlignment="0" applyProtection="0"/>
    <xf numFmtId="0" fontId="58" fillId="15" borderId="0" applyNumberFormat="0" applyBorder="0" applyAlignment="0" applyProtection="0"/>
    <xf numFmtId="0" fontId="59" fillId="4" borderId="0" applyNumberFormat="0" applyBorder="0" applyAlignment="0" applyProtection="0"/>
    <xf numFmtId="0" fontId="58" fillId="15" borderId="0" applyNumberFormat="0" applyBorder="0" applyAlignment="0" applyProtection="0"/>
    <xf numFmtId="0" fontId="58" fillId="7" borderId="0" applyNumberFormat="0" applyBorder="0" applyAlignment="0" applyProtection="0"/>
    <xf numFmtId="0" fontId="59" fillId="16" borderId="0" applyNumberFormat="0" applyBorder="0" applyAlignment="0" applyProtection="0"/>
    <xf numFmtId="0" fontId="58" fillId="7" borderId="0" applyNumberFormat="0" applyBorder="0" applyAlignment="0" applyProtection="0"/>
    <xf numFmtId="0" fontId="58" fillId="12" borderId="0" applyNumberFormat="0" applyBorder="0" applyAlignment="0" applyProtection="0"/>
    <xf numFmtId="0" fontId="59" fillId="14" borderId="0" applyNumberFormat="0" applyBorder="0" applyAlignment="0" applyProtection="0"/>
    <xf numFmtId="0" fontId="58" fillId="12" borderId="0" applyNumberFormat="0" applyBorder="0" applyAlignment="0" applyProtection="0"/>
    <xf numFmtId="0" fontId="58" fillId="17" borderId="0" applyNumberFormat="0" applyBorder="0" applyAlignment="0" applyProtection="0"/>
    <xf numFmtId="0" fontId="59" fillId="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4"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7"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9" fillId="18"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9" fillId="16"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9" fillId="14" borderId="0" applyNumberFormat="0" applyBorder="0" applyAlignment="0" applyProtection="0"/>
    <xf numFmtId="0" fontId="58" fillId="22" borderId="0" applyNumberFormat="0" applyBorder="0" applyAlignment="0" applyProtection="0"/>
    <xf numFmtId="0" fontId="58" fillId="17" borderId="0" applyNumberFormat="0" applyBorder="0" applyAlignment="0" applyProtection="0"/>
    <xf numFmtId="0" fontId="59" fillId="23"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18" borderId="0" applyNumberFormat="0" applyBorder="0" applyAlignment="0" applyProtection="0"/>
    <xf numFmtId="0" fontId="58" fillId="18" borderId="0" applyNumberFormat="0" applyBorder="0" applyAlignment="0" applyProtection="0"/>
    <xf numFmtId="0" fontId="58" fillId="16" borderId="0" applyNumberFormat="0" applyBorder="0" applyAlignment="0" applyProtection="0"/>
    <xf numFmtId="0" fontId="59" fillId="21" borderId="0" applyNumberFormat="0" applyBorder="0" applyAlignment="0" applyProtection="0"/>
    <xf numFmtId="0" fontId="58" fillId="16" borderId="0" applyNumberFormat="0" applyBorder="0" applyAlignment="0" applyProtection="0"/>
    <xf numFmtId="185" fontId="0" fillId="0" borderId="0" applyFont="0" applyFill="0" applyBorder="0" applyAlignment="0" applyProtection="0"/>
    <xf numFmtId="186" fontId="0" fillId="0" borderId="0" applyFont="0" applyFill="0" applyBorder="0" applyAlignment="0" applyProtection="0"/>
    <xf numFmtId="0" fontId="101" fillId="0" borderId="0">
      <alignment/>
      <protection/>
    </xf>
    <xf numFmtId="187" fontId="0" fillId="0" borderId="0" applyFont="0" applyFill="0" applyBorder="0" applyAlignment="0" applyProtection="0"/>
    <xf numFmtId="188" fontId="0" fillId="0" borderId="0" applyFont="0" applyFill="0" applyBorder="0" applyAlignment="0" applyProtection="0"/>
    <xf numFmtId="0" fontId="60" fillId="3" borderId="0">
      <alignment/>
      <protection/>
    </xf>
    <xf numFmtId="0" fontId="61" fillId="6" borderId="0" applyNumberFormat="0" applyBorder="0" applyAlignment="0" applyProtection="0"/>
    <xf numFmtId="0" fontId="62" fillId="10" borderId="0" applyNumberFormat="0" applyBorder="0" applyAlignment="0" applyProtection="0"/>
    <xf numFmtId="0" fontId="61" fillId="6" borderId="0" applyNumberFormat="0" applyBorder="0" applyAlignment="0" applyProtection="0"/>
    <xf numFmtId="0" fontId="63" fillId="20" borderId="0">
      <alignment vertical="center"/>
      <protection/>
    </xf>
    <xf numFmtId="37" fontId="22" fillId="0" borderId="0" applyFont="0" applyFill="0" applyBorder="0" applyAlignment="0" applyProtection="0"/>
    <xf numFmtId="198" fontId="22"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7" fontId="0" fillId="0" borderId="0" applyFont="0" applyFill="0" applyBorder="0" applyAlignment="0" applyProtection="0"/>
    <xf numFmtId="7" fontId="0" fillId="0" borderId="0" applyFont="0" applyFill="0" applyBorder="0" applyAlignment="0" applyProtection="0"/>
    <xf numFmtId="0" fontId="4" fillId="0" borderId="0">
      <alignment/>
      <protection/>
    </xf>
    <xf numFmtId="0" fontId="64" fillId="10" borderId="0">
      <alignment/>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11"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201" fontId="0" fillId="0" borderId="0" applyFill="0" applyBorder="0" applyAlignment="0">
      <protection/>
    </xf>
    <xf numFmtId="201" fontId="0" fillId="0" borderId="0" applyFill="0" applyBorder="0" applyAlignment="0">
      <protection/>
    </xf>
    <xf numFmtId="201" fontId="0" fillId="0" borderId="0" applyFill="0" applyBorder="0" applyAlignment="0">
      <protection/>
    </xf>
    <xf numFmtId="201" fontId="0" fillId="0" borderId="0" applyFill="0" applyBorder="0" applyAlignment="0">
      <protection/>
    </xf>
    <xf numFmtId="201" fontId="0" fillId="0" borderId="0" applyFill="0" applyBorder="0" applyAlignment="0">
      <protection/>
    </xf>
    <xf numFmtId="201" fontId="0" fillId="0" borderId="0" applyFill="0" applyBorder="0" applyAlignment="0">
      <protection/>
    </xf>
    <xf numFmtId="0" fontId="0" fillId="0" borderId="0" applyFill="0" applyBorder="0" applyAlignment="0">
      <protection/>
    </xf>
    <xf numFmtId="0" fontId="0" fillId="0" borderId="0" applyFill="0" applyBorder="0" applyAlignment="0">
      <protection/>
    </xf>
    <xf numFmtId="201" fontId="0" fillId="0" borderId="0" applyFill="0" applyBorder="0" applyAlignment="0">
      <protection/>
    </xf>
    <xf numFmtId="201" fontId="0" fillId="0" borderId="0" applyFill="0" applyBorder="0" applyAlignment="0">
      <protection/>
    </xf>
    <xf numFmtId="201" fontId="0" fillId="0" borderId="0" applyFill="0" applyBorder="0" applyAlignment="0">
      <protection/>
    </xf>
    <xf numFmtId="201" fontId="0" fillId="0" borderId="0" applyFill="0" applyBorder="0" applyAlignment="0">
      <protection/>
    </xf>
    <xf numFmtId="201" fontId="0" fillId="0" borderId="0" applyFill="0" applyBorder="0" applyAlignment="0">
      <protection/>
    </xf>
    <xf numFmtId="201" fontId="0" fillId="0" borderId="0" applyFill="0" applyBorder="0" applyAlignment="0">
      <protection/>
    </xf>
    <xf numFmtId="201"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200" fontId="64" fillId="10" borderId="0">
      <alignment/>
      <protection/>
    </xf>
    <xf numFmtId="0" fontId="64" fillId="10" borderId="0">
      <alignment/>
      <protection/>
    </xf>
    <xf numFmtId="0" fontId="65" fillId="3" borderId="1" applyNumberFormat="0" applyAlignment="0" applyProtection="0"/>
    <xf numFmtId="0" fontId="66" fillId="11" borderId="1" applyNumberFormat="0" applyAlignment="0" applyProtection="0"/>
    <xf numFmtId="0" fontId="65" fillId="3" borderId="1" applyNumberFormat="0" applyAlignment="0" applyProtection="0"/>
    <xf numFmtId="0" fontId="0" fillId="0" borderId="0" applyFill="0" applyBorder="0" applyAlignment="0">
      <protection/>
    </xf>
    <xf numFmtId="0" fontId="67" fillId="24" borderId="2" applyNumberFormat="0" applyAlignment="0" applyProtection="0"/>
    <xf numFmtId="0" fontId="68" fillId="24" borderId="2" applyNumberFormat="0" applyAlignment="0" applyProtection="0"/>
    <xf numFmtId="0" fontId="67" fillId="24" borderId="2" applyNumberFormat="0" applyAlignment="0" applyProtection="0"/>
    <xf numFmtId="0" fontId="42" fillId="0" borderId="3">
      <alignment horizontal="center"/>
      <protection/>
    </xf>
    <xf numFmtId="165"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7"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69"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4" fontId="0" fillId="0" borderId="0">
      <alignment/>
      <protection/>
    </xf>
    <xf numFmtId="14" fontId="0" fillId="0" borderId="0">
      <alignment/>
      <protection/>
    </xf>
    <xf numFmtId="14" fontId="0" fillId="0" borderId="0">
      <alignment/>
      <protection/>
    </xf>
    <xf numFmtId="0" fontId="70" fillId="10" borderId="4">
      <alignment horizontal="left"/>
      <protection/>
    </xf>
    <xf numFmtId="15" fontId="71" fillId="3" borderId="0">
      <alignment horizontal="right"/>
      <protection/>
    </xf>
    <xf numFmtId="0" fontId="72" fillId="25" borderId="0" applyNumberFormat="0" applyBorder="0" applyAlignment="0">
      <protection/>
    </xf>
    <xf numFmtId="0" fontId="68" fillId="26" borderId="0" applyNumberFormat="0" applyBorder="0" applyAlignment="0">
      <protection/>
    </xf>
    <xf numFmtId="0" fontId="73" fillId="26" borderId="0">
      <alignment horizontal="centerContinuous"/>
      <protection/>
    </xf>
    <xf numFmtId="0" fontId="66" fillId="27" borderId="5">
      <alignment horizontal="center"/>
      <protection locked="0"/>
    </xf>
    <xf numFmtId="202" fontId="60" fillId="0" borderId="0" applyFont="0" applyFill="0" applyBorder="0" applyAlignment="0" applyProtection="0"/>
    <xf numFmtId="14" fontId="11" fillId="0" borderId="0" applyFill="0" applyBorder="0" applyAlignment="0">
      <protection/>
    </xf>
    <xf numFmtId="14" fontId="11" fillId="0" borderId="0" applyFill="0" applyBorder="0" applyAlignment="0">
      <protection/>
    </xf>
    <xf numFmtId="14" fontId="11" fillId="0" borderId="0" applyFill="0" applyBorder="0" applyAlignment="0">
      <protection/>
    </xf>
    <xf numFmtId="14" fontId="11" fillId="0" borderId="0" applyFill="0" applyBorder="0" applyAlignment="0">
      <protection/>
    </xf>
    <xf numFmtId="14" fontId="11" fillId="0" borderId="0" applyFill="0" applyBorder="0" applyAlignment="0">
      <protection/>
    </xf>
    <xf numFmtId="14" fontId="11" fillId="0" borderId="0" applyFill="0" applyBorder="0" applyAlignment="0">
      <protection/>
    </xf>
    <xf numFmtId="14" fontId="11" fillId="0" borderId="0" applyFill="0" applyBorder="0" applyAlignment="0">
      <protection/>
    </xf>
    <xf numFmtId="14" fontId="11" fillId="0" borderId="0" applyFill="0" applyBorder="0" applyAlignment="0">
      <protection/>
    </xf>
    <xf numFmtId="14" fontId="11" fillId="0" borderId="0" applyFill="0" applyBorder="0" applyAlignment="0">
      <protection/>
    </xf>
    <xf numFmtId="14" fontId="11" fillId="0" borderId="0" applyFill="0" applyBorder="0" applyAlignment="0">
      <protection/>
    </xf>
    <xf numFmtId="14" fontId="11" fillId="0" borderId="0" applyFill="0" applyBorder="0" applyAlignment="0">
      <protection/>
    </xf>
    <xf numFmtId="14" fontId="11" fillId="0" borderId="0" applyFill="0" applyBorder="0" applyAlignment="0">
      <protection/>
    </xf>
    <xf numFmtId="14" fontId="11" fillId="0" borderId="0" applyFill="0" applyBorder="0" applyAlignment="0">
      <protection/>
    </xf>
    <xf numFmtId="14" fontId="11" fillId="0" borderId="0" applyFill="0" applyBorder="0" applyAlignment="0">
      <protection/>
    </xf>
    <xf numFmtId="14" fontId="11" fillId="0" borderId="0" applyFill="0" applyBorder="0" applyAlignment="0">
      <protection/>
    </xf>
    <xf numFmtId="203" fontId="70" fillId="10" borderId="0" applyFont="0" applyFill="0" applyBorder="0" applyAlignment="0" applyProtection="0"/>
    <xf numFmtId="39" fontId="22"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204" fontId="0" fillId="0" borderId="0" applyFont="0" applyFill="0" applyBorder="0" applyAlignment="0" applyProtection="0"/>
    <xf numFmtId="204"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1" fillId="0" borderId="0" applyNumberFormat="0" applyFill="0" applyBorder="0" applyAlignment="0" applyProtection="0"/>
    <xf numFmtId="3" fontId="12" fillId="0" borderId="0">
      <alignment/>
      <protection/>
    </xf>
    <xf numFmtId="0" fontId="76" fillId="8" borderId="0" applyNumberFormat="0" applyBorder="0" applyAlignment="0" applyProtection="0"/>
    <xf numFmtId="0" fontId="77" fillId="4" borderId="0" applyNumberFormat="0" applyBorder="0" applyAlignment="0" applyProtection="0"/>
    <xf numFmtId="0" fontId="76" fillId="8" borderId="0" applyNumberFormat="0" applyBorder="0" applyAlignment="0" applyProtection="0"/>
    <xf numFmtId="0" fontId="78" fillId="28" borderId="0">
      <alignment/>
      <protection/>
    </xf>
    <xf numFmtId="0" fontId="8" fillId="0" borderId="6" applyNumberFormat="0" applyAlignment="0" applyProtection="0"/>
    <xf numFmtId="0" fontId="8" fillId="0" borderId="7">
      <alignment horizontal="left" vertical="center"/>
      <protection/>
    </xf>
    <xf numFmtId="0" fontId="79" fillId="0" borderId="8" applyNumberFormat="0" applyFill="0" applyAlignment="0" applyProtection="0"/>
    <xf numFmtId="0" fontId="80" fillId="0" borderId="9" applyNumberFormat="0" applyFill="0" applyAlignment="0" applyProtection="0"/>
    <xf numFmtId="0" fontId="79" fillId="0" borderId="8" applyNumberFormat="0" applyFill="0" applyAlignment="0" applyProtection="0"/>
    <xf numFmtId="0" fontId="81" fillId="0" borderId="10" applyNumberFormat="0" applyFill="0" applyAlignment="0" applyProtection="0"/>
    <xf numFmtId="0" fontId="82" fillId="0" borderId="11" applyNumberFormat="0" applyFill="0" applyAlignment="0" applyProtection="0"/>
    <xf numFmtId="0" fontId="81" fillId="0" borderId="10" applyNumberFormat="0" applyFill="0" applyAlignment="0" applyProtection="0"/>
    <xf numFmtId="0" fontId="83" fillId="0" borderId="12" applyNumberFormat="0" applyFill="0" applyAlignment="0" applyProtection="0"/>
    <xf numFmtId="0" fontId="84" fillId="0" borderId="13" applyNumberFormat="0" applyFill="0" applyAlignment="0" applyProtection="0"/>
    <xf numFmtId="0" fontId="83" fillId="0" borderId="12"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2" fillId="0" borderId="0" applyNumberFormat="0" applyFill="0" applyBorder="0" applyAlignment="0" applyProtection="0"/>
    <xf numFmtId="174" fontId="53" fillId="0" borderId="0">
      <alignment/>
      <protection/>
    </xf>
    <xf numFmtId="169" fontId="53" fillId="0" borderId="0">
      <alignment horizontal="centerContinuous"/>
      <protection/>
    </xf>
    <xf numFmtId="175" fontId="4" fillId="0" borderId="0">
      <alignment/>
      <protection/>
    </xf>
    <xf numFmtId="173" fontId="53" fillId="0" borderId="0">
      <alignment horizontal="centerContinuous"/>
      <protection/>
    </xf>
    <xf numFmtId="175" fontId="4" fillId="0" borderId="0">
      <alignment/>
      <protection/>
    </xf>
    <xf numFmtId="171" fontId="3" fillId="0" borderId="0" applyFont="0" applyFill="0" applyBorder="0" applyProtection="0">
      <alignment horizontal="centerContinuous"/>
    </xf>
    <xf numFmtId="174" fontId="3" fillId="0" borderId="0" applyFont="0" applyFill="0" applyBorder="0" applyAlignment="0" applyProtection="0"/>
    <xf numFmtId="169" fontId="3" fillId="0" borderId="0" applyFont="0" applyFill="0" applyBorder="0" applyProtection="0">
      <alignment horizontal="centerContinuous"/>
    </xf>
    <xf numFmtId="175" fontId="3" fillId="0" borderId="0" applyFont="0" applyFill="0" applyBorder="0" applyAlignment="0" applyProtection="0"/>
    <xf numFmtId="170" fontId="3" fillId="0" borderId="0" applyFont="0" applyFill="0" applyBorder="0" applyProtection="0">
      <alignment horizontal="centerContinuous"/>
    </xf>
    <xf numFmtId="176" fontId="3" fillId="0" borderId="0" applyFont="0" applyFill="0" applyBorder="0" applyAlignment="0" applyProtection="0"/>
    <xf numFmtId="173" fontId="3" fillId="0" borderId="0" applyFont="0" applyFill="0" applyBorder="0" applyProtection="0">
      <alignment horizontal="centerContinuous"/>
    </xf>
    <xf numFmtId="0" fontId="85" fillId="11" borderId="1" applyNumberFormat="0" applyAlignment="0" applyProtection="0"/>
    <xf numFmtId="0" fontId="86" fillId="13" borderId="1" applyNumberFormat="0" applyAlignment="0" applyProtection="0"/>
    <xf numFmtId="0" fontId="85" fillId="11" borderId="1" applyNumberFormat="0" applyAlignment="0" applyProtection="0"/>
    <xf numFmtId="205" fontId="3" fillId="0" borderId="0" applyFont="0" applyFill="0" applyBorder="0" applyAlignment="0" applyProtection="0"/>
    <xf numFmtId="178" fontId="4" fillId="0" borderId="0" applyFont="0" applyFill="0" applyBorder="0" applyAlignment="0" applyProtection="0"/>
    <xf numFmtId="0" fontId="87" fillId="3" borderId="0">
      <alignment/>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88" fillId="0" borderId="14" applyNumberFormat="0" applyFill="0" applyAlignment="0" applyProtection="0"/>
    <xf numFmtId="0" fontId="49" fillId="0" borderId="15" applyNumberFormat="0" applyFill="0" applyAlignment="0" applyProtection="0"/>
    <xf numFmtId="0" fontId="88" fillId="0" borderId="14" applyNumberFormat="0" applyFill="0" applyAlignment="0" applyProtection="0"/>
    <xf numFmtId="0" fontId="89" fillId="11" borderId="16">
      <alignment/>
      <protection locked="0"/>
    </xf>
    <xf numFmtId="206" fontId="0" fillId="0" borderId="0" applyFont="0" applyFill="0" applyBorder="0" applyAlignment="0" applyProtection="0"/>
    <xf numFmtId="172" fontId="5" fillId="0" borderId="0">
      <alignment/>
      <protection/>
    </xf>
    <xf numFmtId="10" fontId="69" fillId="29" borderId="17" applyBorder="0">
      <alignment horizontal="center"/>
      <protection locked="0"/>
    </xf>
    <xf numFmtId="207" fontId="3" fillId="0" borderId="0" applyFont="0" applyFill="0" applyBorder="0" applyAlignment="0" applyProtection="0"/>
    <xf numFmtId="0" fontId="90" fillId="13" borderId="0" applyNumberFormat="0" applyBorder="0" applyAlignment="0" applyProtection="0"/>
    <xf numFmtId="0" fontId="91" fillId="13" borderId="0" applyNumberFormat="0" applyBorder="0" applyAlignment="0" applyProtection="0"/>
    <xf numFmtId="0" fontId="90" fillId="13" borderId="0" applyNumberFormat="0" applyBorder="0" applyAlignment="0" applyProtection="0"/>
    <xf numFmtId="0" fontId="87" fillId="3"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vertical="top"/>
      <protection/>
    </xf>
    <xf numFmtId="0" fontId="11" fillId="0" borderId="0">
      <alignment vertical="top"/>
      <protection/>
    </xf>
    <xf numFmtId="0" fontId="11" fillId="0" borderId="0">
      <alignment vertical="top"/>
      <protection/>
    </xf>
    <xf numFmtId="0" fontId="11" fillId="0" borderId="0">
      <alignment vertical="top"/>
      <protection/>
    </xf>
    <xf numFmtId="0" fontId="11"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vertical="top"/>
      <protection/>
    </xf>
    <xf numFmtId="0" fontId="11" fillId="0" borderId="0">
      <alignment vertical="top"/>
      <protection/>
    </xf>
    <xf numFmtId="0" fontId="11" fillId="0" borderId="0">
      <alignment vertical="top"/>
      <protection/>
    </xf>
    <xf numFmtId="0" fontId="0" fillId="0" borderId="0">
      <alignment/>
      <protection/>
    </xf>
    <xf numFmtId="0" fontId="0" fillId="0" borderId="0">
      <alignment/>
      <protection/>
    </xf>
    <xf numFmtId="0" fontId="0" fillId="0" borderId="0">
      <alignment/>
      <protection/>
    </xf>
    <xf numFmtId="0" fontId="11" fillId="0" borderId="0">
      <alignment vertical="top"/>
      <protection/>
    </xf>
    <xf numFmtId="0" fontId="11" fillId="0" borderId="0">
      <alignment vertical="top"/>
      <protection/>
    </xf>
    <xf numFmtId="0" fontId="0" fillId="0" borderId="0">
      <alignment/>
      <protection/>
    </xf>
    <xf numFmtId="0" fontId="11" fillId="0" borderId="0">
      <alignment vertical="top"/>
      <protection/>
    </xf>
    <xf numFmtId="0" fontId="11" fillId="0" borderId="0">
      <alignment vertical="top"/>
      <protection/>
    </xf>
    <xf numFmtId="0" fontId="0" fillId="0" borderId="0">
      <alignment/>
      <protection/>
    </xf>
    <xf numFmtId="0" fontId="0" fillId="0" borderId="0">
      <alignment/>
      <protection/>
    </xf>
    <xf numFmtId="0" fontId="11" fillId="0" borderId="0">
      <alignment vertical="top"/>
      <protection/>
    </xf>
    <xf numFmtId="0" fontId="11" fillId="0" borderId="0">
      <alignment vertical="top"/>
      <protection/>
    </xf>
    <xf numFmtId="0" fontId="11" fillId="0" borderId="0">
      <alignment vertical="top"/>
      <protection/>
    </xf>
    <xf numFmtId="0" fontId="0" fillId="0" borderId="0">
      <alignment/>
      <protection/>
    </xf>
    <xf numFmtId="0" fontId="0" fillId="0" borderId="0">
      <alignment/>
      <protection/>
    </xf>
    <xf numFmtId="0" fontId="11" fillId="0" borderId="0">
      <alignment vertical="top"/>
      <protection/>
    </xf>
    <xf numFmtId="0" fontId="11"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vertical="top"/>
      <protection/>
    </xf>
    <xf numFmtId="0" fontId="11" fillId="0" borderId="0">
      <alignment vertical="top"/>
      <protection/>
    </xf>
    <xf numFmtId="0" fontId="11"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vertical="top"/>
      <protection/>
    </xf>
    <xf numFmtId="0" fontId="11" fillId="0" borderId="0">
      <alignment vertical="top"/>
      <protection/>
    </xf>
    <xf numFmtId="0" fontId="11" fillId="0" borderId="0">
      <alignment vertical="top"/>
      <protection/>
    </xf>
    <xf numFmtId="0" fontId="11" fillId="0" borderId="0">
      <alignment vertical="top"/>
      <protection/>
    </xf>
    <xf numFmtId="0" fontId="11" fillId="0" borderId="0">
      <alignment vertical="top"/>
      <protection/>
    </xf>
    <xf numFmtId="0" fontId="11" fillId="0" borderId="0">
      <alignment vertical="top"/>
      <protection/>
    </xf>
    <xf numFmtId="0" fontId="11" fillId="0" borderId="0">
      <alignment vertical="top"/>
      <protection/>
    </xf>
    <xf numFmtId="0" fontId="11" fillId="0" borderId="0">
      <alignment vertical="top"/>
      <protection/>
    </xf>
    <xf numFmtId="0" fontId="11" fillId="0" borderId="0">
      <alignment vertical="top"/>
      <protection/>
    </xf>
    <xf numFmtId="0" fontId="11" fillId="0" borderId="0">
      <alignment vertical="top"/>
      <protection/>
    </xf>
    <xf numFmtId="0" fontId="57" fillId="0" borderId="0">
      <alignment/>
      <protection/>
    </xf>
    <xf numFmtId="0" fontId="11" fillId="0" borderId="0">
      <alignment vertical="top"/>
      <protection/>
    </xf>
    <xf numFmtId="0" fontId="11" fillId="0" borderId="0">
      <alignment vertical="top"/>
      <protection/>
    </xf>
    <xf numFmtId="0" fontId="11" fillId="0" borderId="0">
      <alignment vertical="top"/>
      <protection/>
    </xf>
    <xf numFmtId="0" fontId="11" fillId="0" borderId="0">
      <alignment vertical="top"/>
      <protection/>
    </xf>
    <xf numFmtId="0" fontId="11" fillId="0" borderId="0">
      <alignment vertical="top"/>
      <protection/>
    </xf>
    <xf numFmtId="0" fontId="11" fillId="0" borderId="0">
      <alignment vertical="top"/>
      <protection/>
    </xf>
    <xf numFmtId="0" fontId="11" fillId="0" borderId="0">
      <alignment vertical="top"/>
      <protection/>
    </xf>
    <xf numFmtId="0" fontId="11" fillId="0" borderId="0">
      <alignment vertical="top"/>
      <protection/>
    </xf>
    <xf numFmtId="0" fontId="11"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53" fillId="0" borderId="0">
      <alignment horizontal="centerContinuous"/>
      <protection/>
    </xf>
    <xf numFmtId="179" fontId="13" fillId="0" borderId="0" applyNumberFormat="0" applyBorder="0" applyAlignment="0">
      <protection/>
    </xf>
    <xf numFmtId="179" fontId="13" fillId="0" borderId="0" applyNumberFormat="0" applyAlignment="0">
      <protection/>
    </xf>
    <xf numFmtId="179" fontId="13" fillId="0" borderId="0" applyNumberFormat="0" applyAlignment="0">
      <protection/>
    </xf>
    <xf numFmtId="0" fontId="11" fillId="9" borderId="18" applyNumberFormat="0" applyFont="0" applyAlignment="0" applyProtection="0"/>
    <xf numFmtId="0" fontId="0" fillId="9" borderId="18" applyNumberFormat="0" applyFont="0" applyAlignment="0" applyProtection="0"/>
    <xf numFmtId="208" fontId="3" fillId="0" borderId="0" applyFont="0" applyFill="0" applyBorder="0" applyAlignment="0" applyProtection="0"/>
    <xf numFmtId="0" fontId="92" fillId="3" borderId="19" applyNumberFormat="0" applyAlignment="0" applyProtection="0"/>
    <xf numFmtId="0" fontId="93" fillId="11" borderId="19" applyNumberFormat="0" applyAlignment="0" applyProtection="0"/>
    <xf numFmtId="0" fontId="103" fillId="30" borderId="20">
      <alignment/>
      <protection/>
    </xf>
    <xf numFmtId="0" fontId="92" fillId="3" borderId="19" applyNumberFormat="0" applyAlignment="0" applyProtection="0"/>
    <xf numFmtId="49" fontId="23" fillId="0" borderId="0" applyFill="0" applyBorder="0" applyProtection="0">
      <alignment horizontal="center"/>
    </xf>
    <xf numFmtId="9"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70" fillId="3" borderId="0">
      <alignment/>
      <protection/>
    </xf>
    <xf numFmtId="0" fontId="70" fillId="10" borderId="0">
      <alignment/>
      <protection/>
    </xf>
    <xf numFmtId="0" fontId="64" fillId="8" borderId="0">
      <alignment/>
      <protection/>
    </xf>
    <xf numFmtId="0" fontId="70" fillId="10" borderId="0">
      <alignment/>
      <protection/>
    </xf>
    <xf numFmtId="177" fontId="3" fillId="0" borderId="21" applyNumberFormat="0" applyFont="0" applyFill="0" applyAlignment="0" applyProtection="0"/>
    <xf numFmtId="172" fontId="3" fillId="0" borderId="22" applyNumberFormat="0" applyFont="0" applyFill="0" applyAlignment="0" applyProtection="0"/>
    <xf numFmtId="177" fontId="3" fillId="0" borderId="23" applyNumberFormat="0" applyFont="0" applyFill="0" applyAlignment="0" applyProtection="0"/>
    <xf numFmtId="177" fontId="3" fillId="0" borderId="23" applyNumberFormat="0" applyFont="0" applyFill="0" applyAlignment="0" applyProtection="0"/>
    <xf numFmtId="177" fontId="3" fillId="0" borderId="24" applyNumberFormat="0" applyFont="0" applyFill="0" applyAlignment="0" applyProtection="0"/>
    <xf numFmtId="177" fontId="3" fillId="0" borderId="24" applyNumberFormat="0" applyFont="0" applyFill="0" applyAlignment="0" applyProtection="0"/>
    <xf numFmtId="177" fontId="3" fillId="0" borderId="21" applyNumberFormat="0" applyFont="0" applyFill="0" applyAlignment="0" applyProtection="0"/>
    <xf numFmtId="177" fontId="3" fillId="0" borderId="25" applyNumberFormat="0" applyFont="0" applyFill="0" applyAlignment="0" applyProtection="0"/>
    <xf numFmtId="0" fontId="104" fillId="0" borderId="0">
      <alignment/>
      <protection/>
    </xf>
    <xf numFmtId="0" fontId="60" fillId="10" borderId="0">
      <alignment/>
      <protection/>
    </xf>
    <xf numFmtId="0" fontId="0" fillId="0" borderId="0">
      <alignment/>
      <protection/>
    </xf>
    <xf numFmtId="0" fontId="70" fillId="10" borderId="0">
      <alignment/>
      <protection/>
    </xf>
    <xf numFmtId="49" fontId="11" fillId="0" borderId="0" applyFill="0" applyBorder="0" applyAlignment="0">
      <protection/>
    </xf>
    <xf numFmtId="49" fontId="11" fillId="0" borderId="0" applyFill="0" applyBorder="0" applyAlignment="0">
      <protection/>
    </xf>
    <xf numFmtId="49" fontId="11" fillId="0" borderId="0" applyFill="0" applyBorder="0" applyAlignment="0">
      <protection/>
    </xf>
    <xf numFmtId="49" fontId="11" fillId="0" borderId="0" applyFill="0" applyBorder="0" applyAlignment="0">
      <protection/>
    </xf>
    <xf numFmtId="49" fontId="11" fillId="0" borderId="0" applyFill="0" applyBorder="0" applyAlignment="0">
      <protection/>
    </xf>
    <xf numFmtId="49" fontId="11" fillId="0" borderId="0" applyFill="0" applyBorder="0" applyAlignment="0">
      <protection/>
    </xf>
    <xf numFmtId="49" fontId="11" fillId="0" borderId="0" applyFill="0" applyBorder="0" applyAlignment="0">
      <protection/>
    </xf>
    <xf numFmtId="49" fontId="11" fillId="0" borderId="0" applyFill="0" applyBorder="0" applyAlignment="0">
      <protection/>
    </xf>
    <xf numFmtId="49" fontId="11" fillId="0" borderId="0" applyFill="0" applyBorder="0" applyAlignment="0">
      <protection/>
    </xf>
    <xf numFmtId="49" fontId="11" fillId="0" borderId="0" applyFill="0" applyBorder="0" applyAlignment="0">
      <protection/>
    </xf>
    <xf numFmtId="49" fontId="11" fillId="0" borderId="0" applyFill="0" applyBorder="0" applyAlignment="0">
      <protection/>
    </xf>
    <xf numFmtId="49" fontId="11" fillId="0" borderId="0" applyFill="0" applyBorder="0" applyAlignment="0">
      <protection/>
    </xf>
    <xf numFmtId="49" fontId="11" fillId="0" borderId="0" applyFill="0" applyBorder="0" applyAlignment="0">
      <protection/>
    </xf>
    <xf numFmtId="49" fontId="11" fillId="0" borderId="0" applyFill="0" applyBorder="0" applyAlignment="0">
      <protection/>
    </xf>
    <xf numFmtId="49" fontId="11" fillId="0" borderId="0" applyFill="0" applyBorder="0" applyAlignment="0">
      <protection/>
    </xf>
    <xf numFmtId="0" fontId="11" fillId="0" borderId="0" applyFill="0" applyBorder="0" applyAlignment="0">
      <protection/>
    </xf>
    <xf numFmtId="0" fontId="11" fillId="0" borderId="0" applyFill="0" applyBorder="0" applyAlignment="0">
      <protection/>
    </xf>
    <xf numFmtId="0" fontId="11" fillId="0" borderId="0" applyFill="0" applyBorder="0" applyAlignment="0">
      <protection/>
    </xf>
    <xf numFmtId="0" fontId="11" fillId="0" borderId="0" applyFill="0" applyBorder="0" applyAlignment="0">
      <protection/>
    </xf>
    <xf numFmtId="0" fontId="11" fillId="0" borderId="0" applyFill="0" applyBorder="0" applyAlignment="0">
      <protection/>
    </xf>
    <xf numFmtId="0" fontId="11" fillId="0" borderId="0" applyFill="0" applyBorder="0" applyAlignment="0">
      <protection/>
    </xf>
    <xf numFmtId="0" fontId="11" fillId="0" borderId="0" applyFill="0" applyBorder="0" applyAlignment="0">
      <protection/>
    </xf>
    <xf numFmtId="0" fontId="11" fillId="0" borderId="0" applyFill="0" applyBorder="0" applyAlignment="0">
      <protection/>
    </xf>
    <xf numFmtId="0" fontId="11" fillId="0" borderId="0" applyFill="0" applyBorder="0" applyAlignment="0">
      <protection/>
    </xf>
    <xf numFmtId="0" fontId="11" fillId="0" borderId="0" applyFill="0" applyBorder="0" applyAlignment="0">
      <protection/>
    </xf>
    <xf numFmtId="0" fontId="11" fillId="0" borderId="0" applyFill="0" applyBorder="0" applyAlignment="0">
      <protection/>
    </xf>
    <xf numFmtId="0" fontId="11" fillId="0" borderId="0" applyFill="0" applyBorder="0" applyAlignment="0">
      <protection/>
    </xf>
    <xf numFmtId="0" fontId="11" fillId="0" borderId="0" applyFill="0" applyBorder="0" applyAlignment="0">
      <protection/>
    </xf>
    <xf numFmtId="0" fontId="11" fillId="0" borderId="0" applyFill="0" applyBorder="0" applyAlignment="0">
      <protection/>
    </xf>
    <xf numFmtId="0" fontId="11" fillId="0" borderId="0" applyFill="0" applyBorder="0" applyAlignment="0">
      <protection/>
    </xf>
    <xf numFmtId="181" fontId="0" fillId="0" borderId="0" applyFill="0" applyBorder="0" applyAlignment="0">
      <protection/>
    </xf>
    <xf numFmtId="181" fontId="0" fillId="0" borderId="0" applyFill="0" applyBorder="0" applyAlignment="0">
      <protection/>
    </xf>
    <xf numFmtId="181" fontId="0" fillId="0" borderId="0" applyFill="0" applyBorder="0" applyAlignment="0">
      <protection/>
    </xf>
    <xf numFmtId="181" fontId="0" fillId="0" borderId="0" applyFill="0" applyBorder="0" applyAlignment="0">
      <protection/>
    </xf>
    <xf numFmtId="181" fontId="0" fillId="0" borderId="0" applyFill="0" applyBorder="0" applyAlignment="0">
      <protection/>
    </xf>
    <xf numFmtId="181" fontId="0" fillId="0" borderId="0" applyFill="0" applyBorder="0" applyAlignment="0">
      <protection/>
    </xf>
    <xf numFmtId="181" fontId="0" fillId="0" borderId="0" applyFill="0" applyBorder="0" applyAlignment="0">
      <protection/>
    </xf>
    <xf numFmtId="181" fontId="0" fillId="0" borderId="0" applyFill="0" applyBorder="0" applyAlignment="0">
      <protection/>
    </xf>
    <xf numFmtId="181" fontId="0" fillId="0" borderId="0" applyFill="0" applyBorder="0" applyAlignment="0">
      <protection/>
    </xf>
    <xf numFmtId="181" fontId="0" fillId="0" borderId="0" applyFill="0" applyBorder="0" applyAlignment="0">
      <protection/>
    </xf>
    <xf numFmtId="181" fontId="0" fillId="0" borderId="0" applyFill="0" applyBorder="0" applyAlignment="0">
      <protection/>
    </xf>
    <xf numFmtId="181" fontId="0" fillId="0" borderId="0" applyFill="0" applyBorder="0" applyAlignment="0">
      <protection/>
    </xf>
    <xf numFmtId="181" fontId="0" fillId="0" borderId="0" applyFill="0" applyBorder="0" applyAlignment="0">
      <protection/>
    </xf>
    <xf numFmtId="181" fontId="0" fillId="0" borderId="0" applyFill="0" applyBorder="0" applyAlignment="0">
      <protection/>
    </xf>
    <xf numFmtId="181" fontId="0" fillId="0" borderId="0" applyFill="0" applyBorder="0" applyAlignment="0">
      <protection/>
    </xf>
    <xf numFmtId="181" fontId="0" fillId="0" borderId="0" applyFill="0" applyBorder="0" applyAlignment="0">
      <protection/>
    </xf>
    <xf numFmtId="189" fontId="4" fillId="0" borderId="0">
      <alignment/>
      <protection/>
    </xf>
    <xf numFmtId="199" fontId="43" fillId="0" borderId="26">
      <alignment/>
      <protection/>
    </xf>
    <xf numFmtId="0" fontId="94"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6" fillId="31" borderId="0">
      <alignment horizontal="centerContinuous"/>
      <protection/>
    </xf>
    <xf numFmtId="0" fontId="97" fillId="3" borderId="0" applyNumberFormat="0" applyBorder="0" applyAlignment="0">
      <protection/>
    </xf>
    <xf numFmtId="0" fontId="98" fillId="28" borderId="0" applyBorder="0">
      <alignment/>
      <protection/>
    </xf>
    <xf numFmtId="37" fontId="23" fillId="0" borderId="27" applyFill="0" applyAlignment="0" applyProtection="0"/>
    <xf numFmtId="198" fontId="23" fillId="0" borderId="27" applyFill="0" applyAlignment="0" applyProtection="0"/>
    <xf numFmtId="187" fontId="0" fillId="0" borderId="27" applyFill="0" applyAlignment="0" applyProtection="0"/>
    <xf numFmtId="186" fontId="0" fillId="0" borderId="27" applyFill="0" applyAlignment="0" applyProtection="0"/>
    <xf numFmtId="186" fontId="0" fillId="0" borderId="27" applyFill="0" applyAlignment="0" applyProtection="0"/>
    <xf numFmtId="187" fontId="0" fillId="0" borderId="27" applyFill="0" applyAlignment="0" applyProtection="0"/>
    <xf numFmtId="7" fontId="0" fillId="0" borderId="27" applyFill="0" applyAlignment="0" applyProtection="0"/>
    <xf numFmtId="0" fontId="99" fillId="0" borderId="28" applyNumberFormat="0" applyFill="0" applyAlignment="0" applyProtection="0"/>
    <xf numFmtId="0" fontId="99" fillId="0" borderId="29" applyNumberFormat="0" applyFill="0" applyAlignment="0" applyProtection="0"/>
    <xf numFmtId="38" fontId="44" fillId="0" borderId="0">
      <alignment/>
      <protection/>
    </xf>
    <xf numFmtId="3" fontId="14" fillId="0" borderId="0">
      <alignment horizontal="left"/>
      <protection/>
    </xf>
    <xf numFmtId="37" fontId="105" fillId="0" borderId="0">
      <alignment horizontal="right"/>
      <protection locked="0"/>
    </xf>
    <xf numFmtId="0" fontId="106" fillId="0" borderId="0" applyNumberFormat="0" applyFill="0" applyBorder="0" applyAlignment="0">
      <protection locked="0"/>
    </xf>
    <xf numFmtId="188" fontId="11" fillId="0" borderId="0" applyFont="0" applyFill="0" applyBorder="0" applyAlignment="0" applyProtection="0"/>
    <xf numFmtId="209" fontId="11" fillId="0" borderId="0" applyFont="0" applyFill="0" applyBorder="0" applyAlignment="0" applyProtection="0"/>
    <xf numFmtId="0" fontId="100" fillId="0" borderId="0" applyNumberFormat="0" applyFill="0" applyBorder="0" applyAlignment="0" applyProtection="0"/>
    <xf numFmtId="0" fontId="49" fillId="0" borderId="0" applyNumberFormat="0" applyFill="0" applyBorder="0" applyAlignment="0" applyProtection="0"/>
    <xf numFmtId="0" fontId="100" fillId="0" borderId="0" applyNumberFormat="0" applyFill="0" applyBorder="0" applyAlignment="0" applyProtection="0"/>
    <xf numFmtId="0" fontId="6" fillId="0" borderId="30" applyNumberFormat="0" applyFill="0" applyProtection="0">
      <alignment horizontal="centerContinuous"/>
    </xf>
    <xf numFmtId="172" fontId="7" fillId="0" borderId="0" applyNumberFormat="0" applyFill="0" applyBorder="0" applyProtection="0">
      <alignment horizontal="centerContinuous"/>
    </xf>
    <xf numFmtId="0" fontId="6" fillId="0" borderId="30" applyNumberFormat="0" applyFill="0" applyProtection="0">
      <alignment horizontal="centerContinuous"/>
    </xf>
  </cellStyleXfs>
  <cellXfs count="1060">
    <xf numFmtId="0" fontId="0" fillId="0" borderId="0" xfId="0" applyAlignment="1">
      <alignment/>
    </xf>
    <xf numFmtId="168" fontId="16" fillId="0" borderId="0" xfId="759" applyNumberFormat="1" applyFont="1" applyFill="1" applyBorder="1" applyAlignment="1" applyProtection="1">
      <alignment horizontal="centerContinuous"/>
      <protection/>
    </xf>
    <xf numFmtId="179" fontId="16" fillId="0" borderId="0" xfId="759" applyFont="1" applyFill="1" applyBorder="1" applyAlignment="1" applyProtection="1">
      <alignment horizontal="center"/>
      <protection/>
    </xf>
    <xf numFmtId="179" fontId="18" fillId="0" borderId="0" xfId="759" applyFont="1" applyFill="1" applyAlignment="1" applyProtection="1">
      <alignment/>
      <protection/>
    </xf>
    <xf numFmtId="179" fontId="20" fillId="0" borderId="30" xfId="759" applyFont="1" applyFill="1" applyBorder="1" applyAlignment="1" applyProtection="1">
      <alignment horizontal="left" vertical="center"/>
      <protection/>
    </xf>
    <xf numFmtId="179" fontId="10" fillId="0" borderId="0" xfId="759" applyFont="1" applyAlignment="1" applyProtection="1">
      <alignment horizontal="left"/>
      <protection/>
    </xf>
    <xf numFmtId="168" fontId="18" fillId="0" borderId="0" xfId="759" applyNumberFormat="1" applyFont="1" applyFill="1" applyAlignment="1" applyProtection="1">
      <alignment horizontal="centerContinuous"/>
      <protection/>
    </xf>
    <xf numFmtId="168" fontId="22" fillId="0" borderId="0" xfId="759" applyNumberFormat="1" applyFont="1" applyFill="1" applyAlignment="1" applyProtection="1">
      <alignment horizontal="centerContinuous"/>
      <protection/>
    </xf>
    <xf numFmtId="168" fontId="22" fillId="0" borderId="30" xfId="759" applyNumberFormat="1" applyFont="1" applyFill="1" applyBorder="1" applyAlignment="1" applyProtection="1">
      <alignment horizontal="centerContinuous"/>
      <protection/>
    </xf>
    <xf numFmtId="179" fontId="8" fillId="0" borderId="0" xfId="759" applyFont="1" applyFill="1" applyAlignment="1" applyProtection="1">
      <alignment/>
      <protection/>
    </xf>
    <xf numFmtId="179" fontId="25" fillId="0" borderId="0" xfId="759" applyFont="1" applyFill="1" applyAlignment="1" applyProtection="1">
      <alignment vertical="top"/>
      <protection/>
    </xf>
    <xf numFmtId="168" fontId="22" fillId="0" borderId="0" xfId="759" applyNumberFormat="1" applyFont="1" applyFill="1" applyAlignment="1" applyProtection="1">
      <alignment/>
      <protection/>
    </xf>
    <xf numFmtId="179" fontId="22" fillId="0" borderId="0" xfId="759" applyFont="1" applyFill="1" applyAlignment="1" applyProtection="1">
      <alignment/>
      <protection/>
    </xf>
    <xf numFmtId="168" fontId="27" fillId="0" borderId="0" xfId="759" applyNumberFormat="1" applyFont="1" applyFill="1" applyAlignment="1" applyProtection="1">
      <alignment horizontal="centerContinuous"/>
      <protection/>
    </xf>
    <xf numFmtId="183" fontId="26" fillId="0" borderId="0" xfId="759" applyNumberFormat="1" applyFont="1" applyFill="1" applyBorder="1" applyAlignment="1" applyProtection="1">
      <alignment horizontal="centerContinuous"/>
      <protection/>
    </xf>
    <xf numFmtId="168" fontId="0" fillId="0" borderId="0" xfId="759" applyNumberFormat="1" applyFont="1" applyFill="1" applyBorder="1" applyAlignment="1" applyProtection="1">
      <alignment horizontal="centerContinuous"/>
      <protection/>
    </xf>
    <xf numFmtId="179" fontId="28" fillId="0" borderId="0" xfId="759" applyFont="1" applyBorder="1" applyAlignment="1" applyProtection="1">
      <alignment horizontal="left" vertical="center"/>
      <protection/>
    </xf>
    <xf numFmtId="179" fontId="28" fillId="0" borderId="0" xfId="759" applyFont="1" applyFill="1" applyBorder="1" applyAlignment="1" applyProtection="1">
      <alignment horizontal="left" vertical="center"/>
      <protection/>
    </xf>
    <xf numFmtId="179" fontId="29" fillId="0" borderId="0" xfId="759" applyFont="1" applyAlignment="1" applyProtection="1">
      <alignment/>
      <protection/>
    </xf>
    <xf numFmtId="179" fontId="30" fillId="0" borderId="0" xfId="759" applyFont="1" applyAlignment="1" applyProtection="1">
      <alignment/>
      <protection/>
    </xf>
    <xf numFmtId="179" fontId="32" fillId="0" borderId="0" xfId="759" applyFont="1" applyAlignment="1" applyProtection="1">
      <alignment/>
      <protection/>
    </xf>
    <xf numFmtId="179" fontId="33" fillId="0" borderId="0" xfId="759" applyFont="1" applyFill="1" applyAlignment="1" applyProtection="1">
      <alignment/>
      <protection/>
    </xf>
    <xf numFmtId="190" fontId="34" fillId="0" borderId="0" xfId="759" applyNumberFormat="1" applyFont="1" applyFill="1" applyAlignment="1" applyProtection="1">
      <alignment horizontal="centerContinuous"/>
      <protection/>
    </xf>
    <xf numFmtId="179" fontId="32" fillId="0" borderId="0" xfId="759" applyFont="1" applyBorder="1" applyAlignment="1" applyProtection="1">
      <alignment/>
      <protection/>
    </xf>
    <xf numFmtId="179" fontId="29" fillId="0" borderId="0" xfId="759" applyFont="1" applyBorder="1" applyAlignment="1" applyProtection="1">
      <alignment/>
      <protection/>
    </xf>
    <xf numFmtId="179" fontId="33" fillId="0" borderId="0" xfId="759" applyFont="1" applyFill="1" applyBorder="1" applyAlignment="1" applyProtection="1">
      <alignment/>
      <protection/>
    </xf>
    <xf numFmtId="190" fontId="34" fillId="0" borderId="0" xfId="759" applyNumberFormat="1" applyFont="1" applyFill="1" applyBorder="1" applyAlignment="1" applyProtection="1">
      <alignment horizontal="centerContinuous"/>
      <protection/>
    </xf>
    <xf numFmtId="190" fontId="34" fillId="0" borderId="0" xfId="759" applyNumberFormat="1" applyFont="1" applyFill="1" applyAlignment="1" applyProtection="1">
      <alignment/>
      <protection/>
    </xf>
    <xf numFmtId="168" fontId="30" fillId="0" borderId="0" xfId="759" applyNumberFormat="1" applyFont="1" applyFill="1" applyAlignment="1" applyProtection="1">
      <alignment horizontal="centerContinuous"/>
      <protection/>
    </xf>
    <xf numFmtId="192" fontId="35" fillId="0" borderId="0" xfId="759" applyNumberFormat="1" applyFont="1" applyFill="1" applyAlignment="1" applyProtection="1">
      <alignment/>
      <protection/>
    </xf>
    <xf numFmtId="179" fontId="34" fillId="0" borderId="0" xfId="759" applyFont="1" applyAlignment="1" applyProtection="1">
      <alignment/>
      <protection/>
    </xf>
    <xf numFmtId="168" fontId="34" fillId="0" borderId="0" xfId="759" applyNumberFormat="1" applyFont="1" applyFill="1" applyAlignment="1" applyProtection="1">
      <alignment horizontal="centerContinuous"/>
      <protection/>
    </xf>
    <xf numFmtId="179" fontId="34" fillId="0" borderId="0" xfId="759" applyFont="1" applyBorder="1" applyAlignment="1" applyProtection="1">
      <alignment/>
      <protection/>
    </xf>
    <xf numFmtId="191" fontId="34" fillId="0" borderId="0" xfId="759" applyNumberFormat="1" applyFont="1" applyAlignment="1" applyProtection="1">
      <alignment/>
      <protection/>
    </xf>
    <xf numFmtId="179" fontId="28" fillId="0" borderId="0" xfId="758" applyFont="1" applyFill="1" applyBorder="1" applyAlignment="1" applyProtection="1">
      <alignment horizontal="left" vertical="center"/>
      <protection/>
    </xf>
    <xf numFmtId="179" fontId="39" fillId="0" borderId="0" xfId="759" applyFont="1" applyFill="1" applyBorder="1" applyAlignment="1" applyProtection="1">
      <alignment/>
      <protection/>
    </xf>
    <xf numFmtId="168" fontId="30" fillId="0" borderId="0" xfId="759" applyNumberFormat="1" applyFont="1" applyFill="1" applyAlignment="1" applyProtection="1">
      <alignment/>
      <protection/>
    </xf>
    <xf numFmtId="168" fontId="30" fillId="0" borderId="0" xfId="759" applyNumberFormat="1" applyFont="1" applyFill="1" applyBorder="1" applyAlignment="1" applyProtection="1">
      <alignment/>
      <protection/>
    </xf>
    <xf numFmtId="190" fontId="30" fillId="0" borderId="0" xfId="759" applyNumberFormat="1" applyFont="1" applyFill="1" applyAlignment="1" applyProtection="1">
      <alignment horizontal="centerContinuous"/>
      <protection/>
    </xf>
    <xf numFmtId="190" fontId="37" fillId="0" borderId="0" xfId="759" applyNumberFormat="1" applyFont="1" applyFill="1" applyBorder="1" applyAlignment="1" applyProtection="1">
      <alignment/>
      <protection/>
    </xf>
    <xf numFmtId="179" fontId="30" fillId="0" borderId="0" xfId="759" applyFont="1" applyFill="1" applyAlignment="1" applyProtection="1">
      <alignment/>
      <protection/>
    </xf>
    <xf numFmtId="192" fontId="37" fillId="0" borderId="0" xfId="759" applyNumberFormat="1" applyFont="1" applyFill="1" applyBorder="1" applyAlignment="1" applyProtection="1">
      <alignment/>
      <protection/>
    </xf>
    <xf numFmtId="184" fontId="37" fillId="0" borderId="0" xfId="759" applyNumberFormat="1" applyFont="1" applyFill="1" applyBorder="1" applyAlignment="1" applyProtection="1">
      <alignment/>
      <protection/>
    </xf>
    <xf numFmtId="168" fontId="34" fillId="0" borderId="0" xfId="759" applyNumberFormat="1" applyFont="1" applyFill="1" applyAlignment="1" applyProtection="1">
      <alignment/>
      <protection/>
    </xf>
    <xf numFmtId="0" fontId="34" fillId="0" borderId="0" xfId="0" applyFont="1" applyFill="1" applyBorder="1" applyAlignment="1">
      <alignment/>
    </xf>
    <xf numFmtId="0" fontId="37" fillId="0" borderId="0" xfId="0" applyFont="1" applyAlignment="1">
      <alignment/>
    </xf>
    <xf numFmtId="0" fontId="34" fillId="0" borderId="0" xfId="0" applyFont="1" applyFill="1" applyAlignment="1">
      <alignment horizontal="justify" wrapText="1"/>
    </xf>
    <xf numFmtId="0" fontId="34" fillId="0" borderId="0" xfId="0" applyFont="1" applyAlignment="1">
      <alignment/>
    </xf>
    <xf numFmtId="4" fontId="34" fillId="0" borderId="0" xfId="0" applyNumberFormat="1" applyFont="1" applyAlignment="1">
      <alignment/>
    </xf>
    <xf numFmtId="193" fontId="34" fillId="0" borderId="0" xfId="757" applyNumberFormat="1" applyFont="1" applyFill="1" applyAlignment="1" applyProtection="1">
      <alignment/>
      <protection hidden="1"/>
    </xf>
    <xf numFmtId="193" fontId="37" fillId="0" borderId="0" xfId="757" applyNumberFormat="1" applyFont="1" applyFill="1" applyBorder="1" applyAlignment="1" applyProtection="1">
      <alignment horizontal="right"/>
      <protection hidden="1"/>
    </xf>
    <xf numFmtId="0" fontId="34" fillId="0" borderId="0" xfId="0" applyFont="1" applyFill="1" applyAlignment="1">
      <alignment/>
    </xf>
    <xf numFmtId="0" fontId="34" fillId="0" borderId="0" xfId="0" applyFont="1" applyAlignment="1">
      <alignment/>
    </xf>
    <xf numFmtId="0" fontId="34" fillId="0" borderId="0" xfId="0" applyFont="1" applyFill="1" applyAlignment="1">
      <alignment horizontal="right"/>
    </xf>
    <xf numFmtId="0" fontId="34" fillId="0" borderId="0" xfId="0" applyFont="1" applyFill="1" applyAlignment="1">
      <alignment/>
    </xf>
    <xf numFmtId="0" fontId="37" fillId="0" borderId="0" xfId="0" applyFont="1" applyFill="1" applyBorder="1" applyAlignment="1">
      <alignment/>
    </xf>
    <xf numFmtId="4" fontId="34" fillId="0" borderId="0" xfId="0" applyNumberFormat="1" applyFont="1" applyFill="1" applyAlignment="1">
      <alignment/>
    </xf>
    <xf numFmtId="0" fontId="37" fillId="0" borderId="0" xfId="0" applyFont="1" applyAlignment="1">
      <alignment horizontal="left"/>
    </xf>
    <xf numFmtId="0" fontId="34" fillId="0" borderId="0" xfId="0" applyFont="1" applyFill="1" applyAlignment="1">
      <alignment horizontal="justify" vertical="top" wrapText="1"/>
    </xf>
    <xf numFmtId="0" fontId="37" fillId="0" borderId="0" xfId="0" applyFont="1" applyFill="1" applyBorder="1" applyAlignment="1">
      <alignment/>
    </xf>
    <xf numFmtId="0" fontId="34" fillId="0" borderId="0" xfId="0" applyFont="1" applyFill="1" applyBorder="1" applyAlignment="1">
      <alignment vertical="top" wrapText="1"/>
    </xf>
    <xf numFmtId="0" fontId="34" fillId="0" borderId="0" xfId="0" applyFont="1" applyFill="1" applyBorder="1" applyAlignment="1">
      <alignment/>
    </xf>
    <xf numFmtId="3" fontId="37" fillId="0" borderId="0" xfId="0" applyNumberFormat="1" applyFont="1" applyAlignment="1">
      <alignment/>
    </xf>
    <xf numFmtId="4" fontId="34" fillId="0" borderId="0" xfId="0" applyNumberFormat="1" applyFont="1" applyAlignment="1">
      <alignment/>
    </xf>
    <xf numFmtId="4" fontId="34" fillId="0" borderId="0" xfId="0" applyNumberFormat="1" applyFont="1" applyFill="1" applyAlignment="1">
      <alignment/>
    </xf>
    <xf numFmtId="0" fontId="34" fillId="0" borderId="0" xfId="0" applyFont="1" applyAlignment="1">
      <alignment vertical="top" wrapText="1"/>
    </xf>
    <xf numFmtId="3" fontId="37" fillId="0" borderId="0" xfId="757" applyNumberFormat="1" applyFont="1" applyFill="1" applyBorder="1" applyAlignment="1" applyProtection="1">
      <alignment horizontal="right"/>
      <protection hidden="1"/>
    </xf>
    <xf numFmtId="49" fontId="34" fillId="0" borderId="0" xfId="759" applyNumberFormat="1" applyFont="1" applyFill="1" applyBorder="1" applyAlignment="1" applyProtection="1">
      <alignment horizontal="right"/>
      <protection/>
    </xf>
    <xf numFmtId="1" fontId="40" fillId="0" borderId="0" xfId="759" applyNumberFormat="1" applyFont="1" applyFill="1" applyBorder="1" applyAlignment="1" applyProtection="1" quotePrefix="1">
      <alignment horizontal="right"/>
      <protection/>
    </xf>
    <xf numFmtId="179" fontId="37" fillId="0" borderId="0" xfId="759" applyFont="1" applyFill="1" applyBorder="1" applyAlignment="1" applyProtection="1">
      <alignment/>
      <protection/>
    </xf>
    <xf numFmtId="49" fontId="37" fillId="0" borderId="0" xfId="759" applyNumberFormat="1" applyFont="1" applyFill="1" applyAlignment="1" applyProtection="1">
      <alignment horizontal="center"/>
      <protection/>
    </xf>
    <xf numFmtId="179" fontId="29" fillId="0" borderId="0" xfId="759" applyFont="1" applyFill="1" applyAlignment="1" applyProtection="1">
      <alignment/>
      <protection/>
    </xf>
    <xf numFmtId="179" fontId="29" fillId="0" borderId="0" xfId="759" applyFont="1" applyFill="1" applyBorder="1" applyAlignment="1" applyProtection="1">
      <alignment/>
      <protection/>
    </xf>
    <xf numFmtId="9" fontId="37" fillId="0" borderId="0" xfId="768" applyFont="1" applyFill="1" applyBorder="1" applyAlignment="1" applyProtection="1">
      <alignment/>
      <protection/>
    </xf>
    <xf numFmtId="179" fontId="38" fillId="0" borderId="0" xfId="759" applyFont="1" applyBorder="1" applyAlignment="1" applyProtection="1">
      <alignment/>
      <protection/>
    </xf>
    <xf numFmtId="179" fontId="45" fillId="0" borderId="0" xfId="758" applyFont="1" applyBorder="1" applyAlignment="1" applyProtection="1">
      <alignment horizontal="left" vertical="center"/>
      <protection/>
    </xf>
    <xf numFmtId="0" fontId="10" fillId="0" borderId="0" xfId="0" applyFont="1" applyAlignment="1">
      <alignment/>
    </xf>
    <xf numFmtId="179" fontId="10" fillId="0" borderId="0" xfId="759" applyFont="1" applyFill="1" applyAlignment="1" applyProtection="1">
      <alignment horizontal="left"/>
      <protection/>
    </xf>
    <xf numFmtId="49" fontId="10" fillId="14" borderId="0" xfId="0" applyNumberFormat="1" applyFont="1" applyFill="1" applyBorder="1" applyAlignment="1">
      <alignment horizontal="right"/>
    </xf>
    <xf numFmtId="49" fontId="10" fillId="0" borderId="0" xfId="0" applyNumberFormat="1" applyFont="1" applyFill="1" applyBorder="1" applyAlignment="1">
      <alignment horizontal="right"/>
    </xf>
    <xf numFmtId="49" fontId="10" fillId="32" borderId="0" xfId="0" applyNumberFormat="1" applyFont="1" applyFill="1" applyBorder="1" applyAlignment="1">
      <alignment horizontal="right"/>
    </xf>
    <xf numFmtId="0" fontId="0" fillId="0" borderId="0" xfId="0" applyFill="1" applyBorder="1" applyAlignment="1">
      <alignment/>
    </xf>
    <xf numFmtId="49" fontId="10" fillId="33" borderId="0" xfId="0" applyNumberFormat="1" applyFont="1" applyFill="1" applyBorder="1" applyAlignment="1">
      <alignment horizontal="right"/>
    </xf>
    <xf numFmtId="49" fontId="10" fillId="8" borderId="0" xfId="0" applyNumberFormat="1" applyFont="1" applyFill="1" applyBorder="1" applyAlignment="1">
      <alignment horizontal="right"/>
    </xf>
    <xf numFmtId="0" fontId="10" fillId="8" borderId="0" xfId="0" applyFont="1" applyFill="1" applyBorder="1" applyAlignment="1">
      <alignment/>
    </xf>
    <xf numFmtId="0" fontId="10" fillId="32" borderId="0" xfId="0" applyNumberFormat="1" applyFont="1" applyFill="1" applyAlignment="1">
      <alignment/>
    </xf>
    <xf numFmtId="0" fontId="10" fillId="32" borderId="0" xfId="0" applyFont="1" applyFill="1" applyAlignment="1">
      <alignment/>
    </xf>
    <xf numFmtId="0" fontId="10" fillId="32" borderId="0" xfId="0" applyFont="1" applyFill="1" applyAlignment="1">
      <alignment/>
    </xf>
    <xf numFmtId="0" fontId="0" fillId="0" borderId="0" xfId="0" applyFill="1" applyAlignment="1">
      <alignment/>
    </xf>
    <xf numFmtId="179" fontId="21" fillId="0" borderId="0" xfId="759" applyFont="1" applyFill="1" applyAlignment="1" applyProtection="1">
      <alignment/>
      <protection/>
    </xf>
    <xf numFmtId="1" fontId="42" fillId="14" borderId="0" xfId="0" applyNumberFormat="1" applyFont="1" applyFill="1" applyBorder="1" applyAlignment="1">
      <alignment horizontal="right"/>
    </xf>
    <xf numFmtId="1" fontId="42" fillId="0" borderId="30" xfId="0" applyNumberFormat="1" applyFont="1" applyFill="1" applyBorder="1" applyAlignment="1">
      <alignment horizontal="right"/>
    </xf>
    <xf numFmtId="1" fontId="42" fillId="32" borderId="30" xfId="0" applyNumberFormat="1" applyFont="1" applyFill="1" applyBorder="1" applyAlignment="1">
      <alignment horizontal="right"/>
    </xf>
    <xf numFmtId="1" fontId="42" fillId="0" borderId="0" xfId="0" applyNumberFormat="1" applyFont="1" applyFill="1" applyBorder="1" applyAlignment="1">
      <alignment horizontal="right"/>
    </xf>
    <xf numFmtId="1" fontId="42" fillId="34" borderId="0" xfId="0" applyNumberFormat="1" applyFont="1" applyFill="1" applyBorder="1" applyAlignment="1">
      <alignment horizontal="right"/>
    </xf>
    <xf numFmtId="1" fontId="42" fillId="33" borderId="0" xfId="0" applyNumberFormat="1" applyFont="1" applyFill="1" applyBorder="1" applyAlignment="1">
      <alignment horizontal="right"/>
    </xf>
    <xf numFmtId="1" fontId="42" fillId="8" borderId="0" xfId="0" applyNumberFormat="1" applyFont="1" applyFill="1" applyBorder="1" applyAlignment="1">
      <alignment horizontal="right"/>
    </xf>
    <xf numFmtId="49" fontId="42" fillId="8" borderId="0" xfId="0" applyNumberFormat="1" applyFont="1" applyFill="1" applyBorder="1" applyAlignment="1">
      <alignment horizontal="right"/>
    </xf>
    <xf numFmtId="4" fontId="42" fillId="32" borderId="0" xfId="0" applyNumberFormat="1" applyFont="1" applyFill="1" applyBorder="1" applyAlignment="1">
      <alignment horizontal="right"/>
    </xf>
    <xf numFmtId="0" fontId="42" fillId="32" borderId="0" xfId="0" applyFont="1" applyFill="1" applyBorder="1" applyAlignment="1">
      <alignment horizontal="right"/>
    </xf>
    <xf numFmtId="179" fontId="0" fillId="14" borderId="0" xfId="759" applyNumberFormat="1" applyFont="1" applyFill="1" applyBorder="1" applyAlignment="1" applyProtection="1">
      <alignment horizontal="center"/>
      <protection/>
    </xf>
    <xf numFmtId="179" fontId="0" fillId="0" borderId="0" xfId="759" applyNumberFormat="1" applyFont="1" applyFill="1" applyBorder="1" applyAlignment="1" applyProtection="1">
      <alignment horizontal="center"/>
      <protection/>
    </xf>
    <xf numFmtId="179" fontId="0" fillId="32" borderId="0" xfId="759" applyNumberFormat="1" applyFont="1" applyFill="1" applyBorder="1" applyAlignment="1" applyProtection="1">
      <alignment horizontal="center"/>
      <protection/>
    </xf>
    <xf numFmtId="0" fontId="0" fillId="34" borderId="0" xfId="0" applyFill="1" applyBorder="1" applyAlignment="1">
      <alignment/>
    </xf>
    <xf numFmtId="179" fontId="0" fillId="33" borderId="0" xfId="759" applyNumberFormat="1" applyFont="1" applyFill="1" applyBorder="1" applyAlignment="1" applyProtection="1">
      <alignment horizontal="center"/>
      <protection/>
    </xf>
    <xf numFmtId="179" fontId="0" fillId="8" borderId="0" xfId="759" applyNumberFormat="1" applyFont="1" applyFill="1" applyBorder="1" applyAlignment="1" applyProtection="1">
      <alignment horizontal="center"/>
      <protection/>
    </xf>
    <xf numFmtId="4" fontId="0" fillId="32" borderId="0" xfId="0" applyNumberFormat="1" applyFill="1" applyBorder="1" applyAlignment="1">
      <alignment/>
    </xf>
    <xf numFmtId="0" fontId="0" fillId="32" borderId="0" xfId="0" applyFill="1" applyBorder="1" applyAlignment="1">
      <alignment/>
    </xf>
    <xf numFmtId="168" fontId="0" fillId="0" borderId="0" xfId="759" applyNumberFormat="1" applyFont="1" applyFill="1" applyAlignment="1" applyProtection="1">
      <alignment horizontal="centerContinuous"/>
      <protection/>
    </xf>
    <xf numFmtId="179" fontId="0" fillId="14" borderId="0" xfId="759" applyNumberFormat="1" applyFont="1" applyFill="1" applyAlignment="1" applyProtection="1">
      <alignment/>
      <protection/>
    </xf>
    <xf numFmtId="179" fontId="0" fillId="0" borderId="0" xfId="759" applyNumberFormat="1" applyFont="1" applyFill="1" applyAlignment="1" applyProtection="1">
      <alignment/>
      <protection/>
    </xf>
    <xf numFmtId="179" fontId="0" fillId="32" borderId="0" xfId="759" applyNumberFormat="1" applyFont="1" applyFill="1" applyAlignment="1" applyProtection="1">
      <alignment/>
      <protection/>
    </xf>
    <xf numFmtId="179" fontId="0" fillId="0" borderId="0" xfId="759" applyNumberFormat="1" applyFont="1" applyFill="1" applyBorder="1" applyAlignment="1" applyProtection="1">
      <alignment/>
      <protection/>
    </xf>
    <xf numFmtId="179" fontId="0" fillId="33" borderId="0" xfId="759" applyNumberFormat="1" applyFont="1" applyFill="1" applyBorder="1" applyAlignment="1" applyProtection="1">
      <alignment/>
      <protection/>
    </xf>
    <xf numFmtId="179" fontId="0" fillId="8" borderId="0" xfId="759" applyNumberFormat="1" applyFont="1" applyFill="1" applyBorder="1" applyAlignment="1" applyProtection="1">
      <alignment/>
      <protection/>
    </xf>
    <xf numFmtId="179" fontId="0" fillId="8" borderId="0" xfId="759" applyNumberFormat="1" applyFont="1" applyFill="1" applyAlignment="1" applyProtection="1">
      <alignment/>
      <protection/>
    </xf>
    <xf numFmtId="0" fontId="3" fillId="0" borderId="0" xfId="0" applyFont="1" applyFill="1" applyBorder="1" applyAlignment="1" applyProtection="1">
      <alignment/>
      <protection/>
    </xf>
    <xf numFmtId="179" fontId="0" fillId="14" borderId="0" xfId="759" applyNumberFormat="1" applyFont="1" applyFill="1" applyBorder="1" applyAlignment="1" applyProtection="1">
      <alignment/>
      <protection/>
    </xf>
    <xf numFmtId="179" fontId="0" fillId="32" borderId="0" xfId="759" applyNumberFormat="1" applyFont="1" applyFill="1" applyBorder="1" applyAlignment="1" applyProtection="1">
      <alignment/>
      <protection/>
    </xf>
    <xf numFmtId="179" fontId="0" fillId="0" borderId="0" xfId="759" applyFont="1" applyFill="1" applyBorder="1" applyAlignment="1" applyProtection="1">
      <alignment/>
      <protection/>
    </xf>
    <xf numFmtId="179" fontId="0" fillId="0" borderId="0" xfId="0" applyNumberFormat="1" applyFill="1" applyBorder="1" applyAlignment="1">
      <alignment/>
    </xf>
    <xf numFmtId="179" fontId="0" fillId="34" borderId="0" xfId="0" applyNumberFormat="1" applyFill="1" applyBorder="1" applyAlignment="1">
      <alignment/>
    </xf>
    <xf numFmtId="179" fontId="0" fillId="32" borderId="0" xfId="0" applyNumberFormat="1" applyFill="1" applyBorder="1" applyAlignment="1">
      <alignment/>
    </xf>
    <xf numFmtId="0" fontId="3" fillId="0" borderId="30" xfId="0" applyFont="1" applyFill="1" applyBorder="1" applyAlignment="1" applyProtection="1">
      <alignment/>
      <protection/>
    </xf>
    <xf numFmtId="179" fontId="0" fillId="14" borderId="30" xfId="759" applyNumberFormat="1" applyFont="1" applyFill="1" applyBorder="1" applyAlignment="1" applyProtection="1">
      <alignment/>
      <protection/>
    </xf>
    <xf numFmtId="179" fontId="0" fillId="0" borderId="30" xfId="759" applyNumberFormat="1" applyFont="1" applyFill="1" applyBorder="1" applyAlignment="1" applyProtection="1">
      <alignment/>
      <protection/>
    </xf>
    <xf numFmtId="179" fontId="0" fillId="0" borderId="30" xfId="0" applyNumberFormat="1" applyFill="1" applyBorder="1" applyAlignment="1">
      <alignment/>
    </xf>
    <xf numFmtId="179" fontId="0" fillId="34" borderId="30" xfId="0" applyNumberFormat="1" applyFill="1" applyBorder="1" applyAlignment="1">
      <alignment/>
    </xf>
    <xf numFmtId="179" fontId="0" fillId="33" borderId="30" xfId="759" applyNumberFormat="1" applyFont="1" applyFill="1" applyBorder="1" applyAlignment="1" applyProtection="1">
      <alignment/>
      <protection/>
    </xf>
    <xf numFmtId="179" fontId="0" fillId="8" borderId="30" xfId="759" applyNumberFormat="1" applyFont="1" applyFill="1" applyBorder="1" applyAlignment="1" applyProtection="1">
      <alignment/>
      <protection/>
    </xf>
    <xf numFmtId="179" fontId="0" fillId="32" borderId="30" xfId="0" applyNumberFormat="1" applyFill="1" applyBorder="1" applyAlignment="1">
      <alignment/>
    </xf>
    <xf numFmtId="179" fontId="0" fillId="32" borderId="30" xfId="759" applyNumberFormat="1" applyFont="1" applyFill="1" applyBorder="1" applyAlignment="1" applyProtection="1">
      <alignment/>
      <protection/>
    </xf>
    <xf numFmtId="0" fontId="46" fillId="0" borderId="0" xfId="0" applyFont="1" applyFill="1" applyBorder="1" applyAlignment="1" applyProtection="1">
      <alignment/>
      <protection/>
    </xf>
    <xf numFmtId="179" fontId="10" fillId="14" borderId="0" xfId="759" applyFont="1" applyFill="1" applyBorder="1" applyAlignment="1" applyProtection="1">
      <alignment/>
      <protection/>
    </xf>
    <xf numFmtId="179" fontId="10" fillId="0" borderId="0" xfId="759" applyFont="1" applyFill="1" applyBorder="1" applyAlignment="1" applyProtection="1">
      <alignment/>
      <protection/>
    </xf>
    <xf numFmtId="179" fontId="10" fillId="32" borderId="0" xfId="759" applyFont="1" applyFill="1" applyBorder="1" applyAlignment="1" applyProtection="1">
      <alignment/>
      <protection/>
    </xf>
    <xf numFmtId="179" fontId="10" fillId="8" borderId="0" xfId="759" applyFont="1" applyFill="1" applyBorder="1" applyAlignment="1" applyProtection="1">
      <alignment/>
      <protection/>
    </xf>
    <xf numFmtId="179" fontId="10" fillId="34" borderId="0" xfId="759" applyFont="1" applyFill="1" applyBorder="1" applyAlignment="1" applyProtection="1">
      <alignment/>
      <protection/>
    </xf>
    <xf numFmtId="179" fontId="10" fillId="33" borderId="0" xfId="759" applyFont="1" applyFill="1" applyBorder="1" applyAlignment="1" applyProtection="1">
      <alignment/>
      <protection/>
    </xf>
    <xf numFmtId="179" fontId="10" fillId="32" borderId="0" xfId="0" applyNumberFormat="1" applyFont="1" applyFill="1" applyBorder="1" applyAlignment="1">
      <alignment/>
    </xf>
    <xf numFmtId="179" fontId="0" fillId="14" borderId="0" xfId="759" applyFont="1" applyFill="1" applyBorder="1" applyAlignment="1" applyProtection="1">
      <alignment/>
      <protection/>
    </xf>
    <xf numFmtId="179" fontId="0" fillId="32" borderId="0" xfId="759" applyFont="1" applyFill="1" applyBorder="1" applyAlignment="1" applyProtection="1">
      <alignment/>
      <protection/>
    </xf>
    <xf numFmtId="179" fontId="0" fillId="33" borderId="0" xfId="759" applyFont="1" applyFill="1" applyBorder="1" applyAlignment="1" applyProtection="1">
      <alignment/>
      <protection/>
    </xf>
    <xf numFmtId="179" fontId="0" fillId="8" borderId="0" xfId="759" applyFont="1" applyFill="1" applyBorder="1" applyAlignment="1" applyProtection="1">
      <alignment/>
      <protection/>
    </xf>
    <xf numFmtId="179" fontId="0" fillId="8" borderId="30" xfId="759" applyFont="1" applyFill="1" applyBorder="1" applyAlignment="1" applyProtection="1">
      <alignment/>
      <protection/>
    </xf>
    <xf numFmtId="0" fontId="4" fillId="0" borderId="0" xfId="0" applyFont="1" applyFill="1" applyBorder="1" applyAlignment="1" applyProtection="1">
      <alignment/>
      <protection/>
    </xf>
    <xf numFmtId="0" fontId="0" fillId="0" borderId="0" xfId="759" applyNumberFormat="1" applyFont="1" applyFill="1" applyAlignment="1" applyProtection="1">
      <alignment horizontal="right"/>
      <protection/>
    </xf>
    <xf numFmtId="0" fontId="47" fillId="0" borderId="0" xfId="759" applyNumberFormat="1" applyFont="1" applyFill="1" applyAlignment="1" applyProtection="1">
      <alignment horizontal="right"/>
      <protection/>
    </xf>
    <xf numFmtId="168" fontId="22" fillId="0" borderId="0" xfId="759" applyNumberFormat="1" applyFont="1" applyFill="1" applyBorder="1" applyAlignment="1" applyProtection="1">
      <alignment horizontal="centerContinuous"/>
      <protection/>
    </xf>
    <xf numFmtId="179" fontId="10" fillId="14" borderId="0" xfId="759" applyNumberFormat="1" applyFont="1" applyFill="1" applyBorder="1" applyAlignment="1" applyProtection="1">
      <alignment/>
      <protection/>
    </xf>
    <xf numFmtId="179" fontId="10" fillId="0" borderId="0" xfId="759" applyNumberFormat="1" applyFont="1" applyFill="1" applyBorder="1" applyAlignment="1" applyProtection="1">
      <alignment/>
      <protection/>
    </xf>
    <xf numFmtId="179" fontId="10" fillId="32" borderId="0" xfId="759" applyNumberFormat="1" applyFont="1" applyFill="1" applyBorder="1" applyAlignment="1" applyProtection="1">
      <alignment/>
      <protection/>
    </xf>
    <xf numFmtId="179" fontId="10" fillId="8" borderId="0" xfId="759" applyNumberFormat="1" applyFont="1" applyFill="1" applyBorder="1" applyAlignment="1" applyProtection="1">
      <alignment/>
      <protection/>
    </xf>
    <xf numFmtId="179" fontId="10" fillId="34" borderId="0" xfId="759" applyNumberFormat="1" applyFont="1" applyFill="1" applyBorder="1" applyAlignment="1" applyProtection="1">
      <alignment/>
      <protection/>
    </xf>
    <xf numFmtId="179" fontId="10" fillId="33" borderId="0" xfId="759" applyNumberFormat="1" applyFont="1" applyFill="1" applyBorder="1" applyAlignment="1" applyProtection="1">
      <alignment/>
      <protection/>
    </xf>
    <xf numFmtId="179" fontId="0" fillId="0" borderId="0" xfId="759" applyFont="1" applyFill="1" applyAlignment="1" applyProtection="1">
      <alignment/>
      <protection/>
    </xf>
    <xf numFmtId="0" fontId="0" fillId="0" borderId="30" xfId="759" applyNumberFormat="1" applyFont="1" applyFill="1" applyBorder="1" applyAlignment="1" applyProtection="1">
      <alignment horizontal="right"/>
      <protection/>
    </xf>
    <xf numFmtId="168" fontId="47" fillId="0" borderId="0" xfId="759" applyNumberFormat="1" applyFont="1" applyFill="1" applyAlignment="1" applyProtection="1">
      <alignment horizontal="centerContinuous"/>
      <protection/>
    </xf>
    <xf numFmtId="0" fontId="47" fillId="0" borderId="30" xfId="759" applyNumberFormat="1" applyFont="1" applyFill="1" applyBorder="1" applyAlignment="1" applyProtection="1">
      <alignment horizontal="centerContinuous"/>
      <protection/>
    </xf>
    <xf numFmtId="0" fontId="46" fillId="0" borderId="0" xfId="0" applyFont="1" applyFill="1" applyBorder="1" applyAlignment="1" applyProtection="1">
      <alignment horizontal="left"/>
      <protection/>
    </xf>
    <xf numFmtId="0" fontId="48" fillId="0" borderId="0" xfId="759" applyNumberFormat="1" applyFont="1" applyFill="1" applyAlignment="1" applyProtection="1">
      <alignment horizontal="right"/>
      <protection/>
    </xf>
    <xf numFmtId="168" fontId="27" fillId="0" borderId="30" xfId="759" applyNumberFormat="1" applyFont="1" applyFill="1" applyBorder="1" applyAlignment="1" applyProtection="1">
      <alignment horizontal="centerContinuous"/>
      <protection/>
    </xf>
    <xf numFmtId="179" fontId="0" fillId="0" borderId="30" xfId="759" applyFont="1" applyFill="1" applyBorder="1" applyAlignment="1" applyProtection="1">
      <alignment/>
      <protection/>
    </xf>
    <xf numFmtId="179" fontId="0" fillId="32" borderId="30" xfId="759" applyFont="1" applyFill="1" applyBorder="1" applyAlignment="1" applyProtection="1">
      <alignment/>
      <protection/>
    </xf>
    <xf numFmtId="179" fontId="10" fillId="0" borderId="0" xfId="0" applyNumberFormat="1" applyFont="1" applyFill="1" applyBorder="1" applyAlignment="1">
      <alignment/>
    </xf>
    <xf numFmtId="179" fontId="16" fillId="0" borderId="0" xfId="759" applyFont="1" applyFill="1" applyBorder="1" applyAlignment="1" applyProtection="1">
      <alignment/>
      <protection/>
    </xf>
    <xf numFmtId="168" fontId="27" fillId="0" borderId="0" xfId="759" applyNumberFormat="1" applyFont="1" applyFill="1" applyBorder="1" applyAlignment="1" applyProtection="1">
      <alignment horizontal="centerContinuous"/>
      <protection/>
    </xf>
    <xf numFmtId="184" fontId="17" fillId="0" borderId="0" xfId="759" applyNumberFormat="1" applyFont="1" applyFill="1" applyBorder="1" applyAlignment="1" applyProtection="1">
      <alignment/>
      <protection/>
    </xf>
    <xf numFmtId="4" fontId="0" fillId="0" borderId="0" xfId="0" applyNumberFormat="1" applyFill="1" applyBorder="1" applyAlignment="1">
      <alignment/>
    </xf>
    <xf numFmtId="179" fontId="8" fillId="0" borderId="0" xfId="759" applyFont="1" applyFill="1" applyBorder="1" applyAlignment="1" applyProtection="1">
      <alignment/>
      <protection/>
    </xf>
    <xf numFmtId="168" fontId="16" fillId="14" borderId="0" xfId="759" applyNumberFormat="1" applyFont="1" applyFill="1" applyBorder="1" applyAlignment="1" applyProtection="1">
      <alignment horizontal="centerContinuous"/>
      <protection/>
    </xf>
    <xf numFmtId="168" fontId="16" fillId="24" borderId="0" xfId="759" applyNumberFormat="1" applyFont="1" applyFill="1" applyBorder="1" applyAlignment="1" applyProtection="1">
      <alignment horizontal="centerContinuous"/>
      <protection/>
    </xf>
    <xf numFmtId="190" fontId="26" fillId="0" borderId="0" xfId="759" applyNumberFormat="1" applyFont="1" applyFill="1" applyBorder="1" applyAlignment="1" applyProtection="1">
      <alignment/>
      <protection/>
    </xf>
    <xf numFmtId="0" fontId="0" fillId="12" borderId="0" xfId="0" applyFill="1" applyBorder="1" applyAlignment="1">
      <alignment/>
    </xf>
    <xf numFmtId="168" fontId="16" fillId="12" borderId="0" xfId="759" applyNumberFormat="1" applyFont="1" applyFill="1" applyBorder="1" applyAlignment="1" applyProtection="1">
      <alignment horizontal="centerContinuous"/>
      <protection/>
    </xf>
    <xf numFmtId="4" fontId="0" fillId="12" borderId="0" xfId="0" applyNumberFormat="1" applyFill="1" applyBorder="1" applyAlignment="1">
      <alignment/>
    </xf>
    <xf numFmtId="3" fontId="23" fillId="0" borderId="0" xfId="0" applyNumberFormat="1" applyFont="1" applyFill="1" applyAlignment="1">
      <alignment/>
    </xf>
    <xf numFmtId="49" fontId="42" fillId="0" borderId="0" xfId="0" applyNumberFormat="1" applyFont="1" applyFill="1" applyBorder="1" applyAlignment="1">
      <alignment horizontal="right"/>
    </xf>
    <xf numFmtId="49" fontId="42" fillId="14" borderId="0" xfId="0" applyNumberFormat="1" applyFont="1" applyFill="1" applyBorder="1" applyAlignment="1">
      <alignment horizontal="right"/>
    </xf>
    <xf numFmtId="49" fontId="42" fillId="24" borderId="0" xfId="0" applyNumberFormat="1" applyFont="1" applyFill="1" applyBorder="1" applyAlignment="1">
      <alignment horizontal="right"/>
    </xf>
    <xf numFmtId="3" fontId="0" fillId="0" borderId="0" xfId="0" applyNumberFormat="1" applyFont="1" applyFill="1" applyAlignment="1">
      <alignment/>
    </xf>
    <xf numFmtId="4" fontId="0" fillId="0" borderId="0" xfId="0" applyNumberFormat="1" applyFont="1" applyFill="1" applyAlignment="1">
      <alignment/>
    </xf>
    <xf numFmtId="14" fontId="9" fillId="0" borderId="0" xfId="0" applyNumberFormat="1" applyFont="1" applyFill="1" applyAlignment="1">
      <alignment/>
    </xf>
    <xf numFmtId="14" fontId="42" fillId="24" borderId="0" xfId="0" applyNumberFormat="1" applyFont="1" applyFill="1" applyAlignment="1">
      <alignment horizontal="right"/>
    </xf>
    <xf numFmtId="3" fontId="0" fillId="14" borderId="0" xfId="0" applyNumberFormat="1" applyFont="1" applyFill="1" applyAlignment="1">
      <alignment/>
    </xf>
    <xf numFmtId="3" fontId="0" fillId="14" borderId="0" xfId="0" applyNumberFormat="1" applyFont="1" applyFill="1" applyAlignment="1">
      <alignment horizontal="right"/>
    </xf>
    <xf numFmtId="3" fontId="0" fillId="0" borderId="0" xfId="0" applyNumberFormat="1" applyFont="1" applyFill="1" applyAlignment="1">
      <alignment horizontal="right"/>
    </xf>
    <xf numFmtId="3" fontId="0" fillId="24" borderId="0" xfId="0" applyNumberFormat="1" applyFont="1" applyFill="1" applyAlignment="1">
      <alignment horizontal="right"/>
    </xf>
    <xf numFmtId="3" fontId="0" fillId="24" borderId="0" xfId="0" applyNumberFormat="1" applyFont="1" applyFill="1" applyAlignment="1">
      <alignment/>
    </xf>
    <xf numFmtId="4" fontId="0" fillId="24" borderId="0" xfId="0" applyNumberFormat="1" applyFont="1" applyFill="1" applyAlignment="1">
      <alignment/>
    </xf>
    <xf numFmtId="193" fontId="26" fillId="14" borderId="0" xfId="757" applyNumberFormat="1" applyFont="1" applyFill="1" applyAlignment="1" applyProtection="1">
      <alignment/>
      <protection hidden="1"/>
    </xf>
    <xf numFmtId="193" fontId="26" fillId="0" borderId="0" xfId="757" applyNumberFormat="1" applyFont="1" applyFill="1" applyAlignment="1" applyProtection="1">
      <alignment/>
      <protection hidden="1"/>
    </xf>
    <xf numFmtId="193" fontId="26" fillId="24" borderId="0" xfId="757" applyNumberFormat="1" applyFont="1" applyFill="1" applyAlignment="1" applyProtection="1">
      <alignment/>
      <protection hidden="1"/>
    </xf>
    <xf numFmtId="9" fontId="26" fillId="24" borderId="0" xfId="768" applyFont="1" applyFill="1" applyAlignment="1" applyProtection="1">
      <alignment/>
      <protection hidden="1"/>
    </xf>
    <xf numFmtId="9" fontId="26" fillId="24" borderId="23" xfId="768" applyFont="1" applyFill="1" applyBorder="1" applyAlignment="1" applyProtection="1">
      <alignment/>
      <protection hidden="1"/>
    </xf>
    <xf numFmtId="3" fontId="10" fillId="0" borderId="0" xfId="0" applyNumberFormat="1" applyFont="1" applyFill="1" applyAlignment="1">
      <alignment/>
    </xf>
    <xf numFmtId="0" fontId="10" fillId="0" borderId="21" xfId="0" applyNumberFormat="1" applyFont="1" applyFill="1" applyBorder="1" applyAlignment="1">
      <alignment/>
    </xf>
    <xf numFmtId="193" fontId="17" fillId="14" borderId="21" xfId="757" applyNumberFormat="1" applyFont="1" applyFill="1" applyBorder="1" applyAlignment="1" applyProtection="1">
      <alignment/>
      <protection hidden="1"/>
    </xf>
    <xf numFmtId="193" fontId="17" fillId="0" borderId="21" xfId="757" applyNumberFormat="1" applyFont="1" applyFill="1" applyBorder="1" applyAlignment="1" applyProtection="1">
      <alignment/>
      <protection hidden="1"/>
    </xf>
    <xf numFmtId="193" fontId="17" fillId="24" borderId="21" xfId="757" applyNumberFormat="1" applyFont="1" applyFill="1" applyBorder="1" applyAlignment="1" applyProtection="1">
      <alignment/>
      <protection hidden="1"/>
    </xf>
    <xf numFmtId="9" fontId="17" fillId="24" borderId="0" xfId="768" applyFont="1" applyFill="1" applyAlignment="1" applyProtection="1">
      <alignment/>
      <protection hidden="1"/>
    </xf>
    <xf numFmtId="168" fontId="0" fillId="0" borderId="0" xfId="0" applyNumberFormat="1" applyFont="1" applyFill="1" applyAlignment="1">
      <alignment/>
    </xf>
    <xf numFmtId="3" fontId="26" fillId="14" borderId="0" xfId="0" applyNumberFormat="1" applyFont="1" applyFill="1" applyBorder="1" applyAlignment="1">
      <alignment horizontal="right"/>
    </xf>
    <xf numFmtId="3" fontId="26" fillId="0" borderId="0" xfId="0" applyNumberFormat="1" applyFont="1" applyFill="1" applyBorder="1" applyAlignment="1">
      <alignment horizontal="right"/>
    </xf>
    <xf numFmtId="3" fontId="26" fillId="24" borderId="0" xfId="0" applyNumberFormat="1" applyFont="1" applyFill="1" applyBorder="1" applyAlignment="1">
      <alignment horizontal="right"/>
    </xf>
    <xf numFmtId="9" fontId="26" fillId="24" borderId="24" xfId="768" applyFont="1" applyFill="1" applyBorder="1" applyAlignment="1" applyProtection="1">
      <alignment/>
      <protection hidden="1"/>
    </xf>
    <xf numFmtId="9" fontId="17" fillId="24" borderId="21" xfId="768" applyFont="1" applyFill="1" applyBorder="1" applyAlignment="1" applyProtection="1">
      <alignment/>
      <protection hidden="1"/>
    </xf>
    <xf numFmtId="3" fontId="10" fillId="0" borderId="0" xfId="0" applyNumberFormat="1" applyFont="1" applyFill="1" applyBorder="1" applyAlignment="1">
      <alignment/>
    </xf>
    <xf numFmtId="0" fontId="15" fillId="0" borderId="0" xfId="759" applyNumberFormat="1" applyFont="1" applyFill="1" applyBorder="1" applyAlignment="1" applyProtection="1">
      <alignment horizontal="left"/>
      <protection/>
    </xf>
    <xf numFmtId="183" fontId="26" fillId="14" borderId="0" xfId="759" applyNumberFormat="1" applyFont="1" applyFill="1" applyBorder="1" applyAlignment="1" applyProtection="1">
      <alignment horizontal="centerContinuous"/>
      <protection/>
    </xf>
    <xf numFmtId="183" fontId="26" fillId="24" borderId="0" xfId="759" applyNumberFormat="1" applyFont="1" applyFill="1" applyBorder="1" applyAlignment="1" applyProtection="1">
      <alignment horizontal="centerContinuous"/>
      <protection/>
    </xf>
    <xf numFmtId="168" fontId="16" fillId="0" borderId="0" xfId="759" applyNumberFormat="1" applyFont="1" applyFill="1" applyBorder="1" applyAlignment="1" applyProtection="1">
      <alignment/>
      <protection/>
    </xf>
    <xf numFmtId="168" fontId="16" fillId="14" borderId="0" xfId="759" applyNumberFormat="1" applyFont="1" applyFill="1" applyBorder="1" applyAlignment="1" applyProtection="1">
      <alignment/>
      <protection/>
    </xf>
    <xf numFmtId="168" fontId="16" fillId="24" borderId="0" xfId="759" applyNumberFormat="1" applyFont="1" applyFill="1" applyBorder="1" applyAlignment="1" applyProtection="1">
      <alignment/>
      <protection/>
    </xf>
    <xf numFmtId="0" fontId="49" fillId="0" borderId="0" xfId="0" applyFont="1" applyFill="1" applyBorder="1" applyAlignment="1">
      <alignment/>
    </xf>
    <xf numFmtId="49" fontId="15" fillId="14" borderId="0" xfId="759" applyNumberFormat="1" applyFont="1" applyFill="1" applyBorder="1" applyAlignment="1" applyProtection="1">
      <alignment horizontal="center"/>
      <protection/>
    </xf>
    <xf numFmtId="0" fontId="15" fillId="24" borderId="0" xfId="759" applyNumberFormat="1" applyFont="1" applyFill="1" applyBorder="1" applyAlignment="1" applyProtection="1">
      <alignment horizontal="center"/>
      <protection/>
    </xf>
    <xf numFmtId="49" fontId="15" fillId="24" borderId="0" xfId="0" applyNumberFormat="1" applyFont="1" applyFill="1" applyBorder="1" applyAlignment="1">
      <alignment horizontal="center"/>
    </xf>
    <xf numFmtId="0" fontId="0" fillId="24" borderId="0" xfId="0" applyFill="1" applyBorder="1" applyAlignment="1">
      <alignment/>
    </xf>
    <xf numFmtId="0" fontId="17" fillId="24" borderId="0" xfId="0" applyFont="1" applyFill="1" applyBorder="1" applyAlignment="1">
      <alignment/>
    </xf>
    <xf numFmtId="0" fontId="17" fillId="24" borderId="0" xfId="0" applyNumberFormat="1" applyFont="1" applyFill="1" applyBorder="1" applyAlignment="1">
      <alignment/>
    </xf>
    <xf numFmtId="1" fontId="42" fillId="14" borderId="30" xfId="0" applyNumberFormat="1" applyFont="1" applyFill="1" applyBorder="1" applyAlignment="1">
      <alignment horizontal="right"/>
    </xf>
    <xf numFmtId="1" fontId="42" fillId="24" borderId="30" xfId="0" applyNumberFormat="1" applyFont="1" applyFill="1" applyBorder="1" applyAlignment="1">
      <alignment horizontal="right"/>
    </xf>
    <xf numFmtId="0" fontId="42" fillId="24" borderId="30" xfId="0" applyFont="1" applyFill="1" applyBorder="1" applyAlignment="1">
      <alignment horizontal="right"/>
    </xf>
    <xf numFmtId="0" fontId="42" fillId="24" borderId="0" xfId="0" applyFont="1" applyFill="1" applyBorder="1" applyAlignment="1">
      <alignment horizontal="right"/>
    </xf>
    <xf numFmtId="4" fontId="0" fillId="24" borderId="0" xfId="0" applyNumberFormat="1" applyFill="1" applyBorder="1" applyAlignment="1">
      <alignment/>
    </xf>
    <xf numFmtId="3" fontId="0" fillId="24" borderId="0" xfId="0" applyNumberFormat="1" applyFill="1" applyBorder="1" applyAlignment="1">
      <alignment/>
    </xf>
    <xf numFmtId="179" fontId="0" fillId="14" borderId="0" xfId="759" applyNumberFormat="1" applyFont="1" applyFill="1" applyBorder="1" applyAlignment="1" applyProtection="1">
      <alignment/>
      <protection/>
    </xf>
    <xf numFmtId="193" fontId="0" fillId="0" borderId="0" xfId="0" applyNumberFormat="1" applyFill="1" applyBorder="1" applyAlignment="1">
      <alignment/>
    </xf>
    <xf numFmtId="3" fontId="20" fillId="0" borderId="0" xfId="0" applyNumberFormat="1" applyFont="1" applyFill="1" applyAlignment="1">
      <alignment/>
    </xf>
    <xf numFmtId="3" fontId="0" fillId="0" borderId="0" xfId="0" applyNumberFormat="1" applyFont="1" applyFill="1" applyBorder="1" applyAlignment="1">
      <alignment/>
    </xf>
    <xf numFmtId="49" fontId="10" fillId="24" borderId="0" xfId="0" applyNumberFormat="1" applyFont="1" applyFill="1" applyBorder="1" applyAlignment="1">
      <alignment horizontal="right"/>
    </xf>
    <xf numFmtId="0" fontId="10" fillId="24" borderId="0" xfId="0" applyNumberFormat="1" applyFont="1" applyFill="1" applyAlignment="1">
      <alignment horizontal="right"/>
    </xf>
    <xf numFmtId="0" fontId="10" fillId="24" borderId="0" xfId="0" applyNumberFormat="1" applyFont="1" applyFill="1" applyAlignment="1">
      <alignment/>
    </xf>
    <xf numFmtId="3" fontId="0" fillId="0" borderId="30" xfId="0" applyNumberFormat="1" applyFont="1" applyFill="1" applyBorder="1" applyAlignment="1">
      <alignment/>
    </xf>
    <xf numFmtId="3" fontId="42" fillId="24" borderId="30" xfId="0" applyNumberFormat="1" applyFont="1" applyFill="1" applyBorder="1" applyAlignment="1">
      <alignment horizontal="right"/>
    </xf>
    <xf numFmtId="3" fontId="42" fillId="24" borderId="0" xfId="0" applyNumberFormat="1" applyFont="1" applyFill="1" applyBorder="1" applyAlignment="1">
      <alignment horizontal="right"/>
    </xf>
    <xf numFmtId="4" fontId="0" fillId="24" borderId="30" xfId="0" applyNumberFormat="1" applyFont="1" applyFill="1" applyBorder="1" applyAlignment="1">
      <alignment/>
    </xf>
    <xf numFmtId="179" fontId="16" fillId="0" borderId="0" xfId="758" applyFont="1" applyFill="1" applyBorder="1" applyAlignment="1" applyProtection="1">
      <alignment horizontal="left"/>
      <protection/>
    </xf>
    <xf numFmtId="195" fontId="0" fillId="14" borderId="0" xfId="0" applyNumberFormat="1" applyFont="1" applyFill="1" applyAlignment="1">
      <alignment horizontal="right"/>
    </xf>
    <xf numFmtId="195" fontId="0" fillId="24" borderId="0" xfId="0" applyNumberFormat="1" applyFont="1" applyFill="1" applyAlignment="1">
      <alignment horizontal="right"/>
    </xf>
    <xf numFmtId="195" fontId="16" fillId="0" borderId="0" xfId="759" applyNumberFormat="1" applyFont="1" applyFill="1" applyBorder="1" applyAlignment="1" applyProtection="1">
      <alignment/>
      <protection/>
    </xf>
    <xf numFmtId="195" fontId="0" fillId="24" borderId="0" xfId="768" applyNumberFormat="1" applyFont="1" applyFill="1" applyAlignment="1">
      <alignment/>
    </xf>
    <xf numFmtId="195" fontId="31" fillId="24" borderId="0" xfId="0" applyNumberFormat="1" applyFont="1" applyFill="1" applyBorder="1" applyAlignment="1">
      <alignment horizontal="right"/>
    </xf>
    <xf numFmtId="0" fontId="0" fillId="0" borderId="0" xfId="0" applyNumberFormat="1" applyFont="1" applyFill="1" applyAlignment="1">
      <alignment/>
    </xf>
    <xf numFmtId="195" fontId="0" fillId="24" borderId="0" xfId="768" applyNumberFormat="1" applyFont="1" applyFill="1" applyAlignment="1">
      <alignment horizontal="right"/>
    </xf>
    <xf numFmtId="10" fontId="0" fillId="14" borderId="0" xfId="0" applyNumberFormat="1" applyFont="1" applyFill="1" applyAlignment="1">
      <alignment horizontal="right"/>
    </xf>
    <xf numFmtId="10" fontId="0" fillId="24" borderId="0" xfId="0" applyNumberFormat="1" applyFont="1" applyFill="1" applyAlignment="1">
      <alignment horizontal="right"/>
    </xf>
    <xf numFmtId="10" fontId="31" fillId="24" borderId="0" xfId="0" applyNumberFormat="1" applyFont="1" applyFill="1" applyBorder="1" applyAlignment="1">
      <alignment horizontal="right"/>
    </xf>
    <xf numFmtId="10" fontId="0" fillId="34" borderId="0" xfId="0" applyNumberFormat="1" applyFont="1" applyFill="1" applyAlignment="1">
      <alignment horizontal="right"/>
    </xf>
    <xf numFmtId="179" fontId="34" fillId="0" borderId="0" xfId="758" applyFont="1" applyFill="1" applyBorder="1" applyAlignment="1" applyProtection="1">
      <alignment horizontal="left"/>
      <protection/>
    </xf>
    <xf numFmtId="4" fontId="0" fillId="14" borderId="0" xfId="0" applyNumberFormat="1" applyFont="1" applyFill="1" applyAlignment="1">
      <alignment horizontal="right"/>
    </xf>
    <xf numFmtId="4" fontId="0" fillId="24" borderId="0" xfId="0" applyNumberFormat="1" applyFont="1" applyFill="1" applyAlignment="1">
      <alignment horizontal="right"/>
    </xf>
    <xf numFmtId="195" fontId="0" fillId="24" borderId="0" xfId="0" applyNumberFormat="1" applyFont="1" applyFill="1" applyAlignment="1">
      <alignment/>
    </xf>
    <xf numFmtId="4" fontId="31" fillId="24" borderId="0" xfId="0" applyNumberFormat="1" applyFont="1" applyFill="1" applyBorder="1" applyAlignment="1">
      <alignment horizontal="right"/>
    </xf>
    <xf numFmtId="0" fontId="0" fillId="0" borderId="0" xfId="0" applyNumberFormat="1" applyFont="1" applyFill="1" applyBorder="1" applyAlignment="1">
      <alignment/>
    </xf>
    <xf numFmtId="3" fontId="0" fillId="14" borderId="0" xfId="0" applyNumberFormat="1" applyFont="1" applyFill="1" applyBorder="1" applyAlignment="1">
      <alignment horizontal="right"/>
    </xf>
    <xf numFmtId="3" fontId="0" fillId="24" borderId="0" xfId="0" applyNumberFormat="1" applyFont="1" applyFill="1" applyBorder="1" applyAlignment="1">
      <alignment horizontal="right"/>
    </xf>
    <xf numFmtId="3" fontId="31" fillId="24" borderId="0" xfId="0" applyNumberFormat="1" applyFont="1" applyFill="1" applyBorder="1" applyAlignment="1">
      <alignment horizontal="right"/>
    </xf>
    <xf numFmtId="179" fontId="22" fillId="0" borderId="0" xfId="759" applyFont="1" applyFill="1" applyAlignment="1" applyProtection="1">
      <alignment/>
      <protection/>
    </xf>
    <xf numFmtId="179" fontId="22" fillId="14" borderId="0" xfId="759" applyFont="1" applyFill="1" applyAlignment="1" applyProtection="1">
      <alignment/>
      <protection/>
    </xf>
    <xf numFmtId="4" fontId="0" fillId="0" borderId="0" xfId="0" applyNumberFormat="1" applyFill="1" applyAlignment="1">
      <alignment/>
    </xf>
    <xf numFmtId="197" fontId="22" fillId="14" borderId="0" xfId="759" applyNumberFormat="1" applyFont="1" applyFill="1" applyAlignment="1" applyProtection="1">
      <alignment/>
      <protection/>
    </xf>
    <xf numFmtId="0" fontId="0" fillId="14" borderId="0" xfId="0" applyFill="1" applyAlignment="1">
      <alignment/>
    </xf>
    <xf numFmtId="0" fontId="0" fillId="19" borderId="0" xfId="0" applyFill="1" applyAlignment="1">
      <alignment/>
    </xf>
    <xf numFmtId="3" fontId="45" fillId="0" borderId="0" xfId="0" applyNumberFormat="1" applyFont="1" applyAlignment="1">
      <alignment vertical="center"/>
    </xf>
    <xf numFmtId="3" fontId="31" fillId="0" borderId="0" xfId="0" applyNumberFormat="1" applyFont="1" applyAlignment="1">
      <alignment horizontal="right"/>
    </xf>
    <xf numFmtId="3" fontId="31" fillId="0" borderId="0" xfId="0" applyNumberFormat="1" applyFont="1" applyAlignment="1">
      <alignment/>
    </xf>
    <xf numFmtId="179" fontId="32" fillId="0" borderId="0" xfId="759" applyFont="1" applyAlignment="1" applyProtection="1">
      <alignment/>
      <protection/>
    </xf>
    <xf numFmtId="0" fontId="31" fillId="0" borderId="0" xfId="0" applyFont="1" applyAlignment="1">
      <alignment/>
    </xf>
    <xf numFmtId="179" fontId="50" fillId="0" borderId="0" xfId="759" applyFont="1" applyAlignment="1" applyProtection="1">
      <alignment horizontal="left"/>
      <protection/>
    </xf>
    <xf numFmtId="0" fontId="31" fillId="0" borderId="0" xfId="0" applyFont="1" applyBorder="1" applyAlignment="1">
      <alignment/>
    </xf>
    <xf numFmtId="179" fontId="34" fillId="0" borderId="0" xfId="759" applyFont="1" applyFill="1" applyAlignment="1" applyProtection="1">
      <alignment horizontal="center"/>
      <protection/>
    </xf>
    <xf numFmtId="0" fontId="31" fillId="0" borderId="0" xfId="0" applyFont="1" applyFill="1" applyBorder="1" applyAlignment="1">
      <alignment/>
    </xf>
    <xf numFmtId="3" fontId="31" fillId="0" borderId="0" xfId="0" applyNumberFormat="1" applyFont="1" applyFill="1" applyAlignment="1">
      <alignment/>
    </xf>
    <xf numFmtId="3" fontId="31" fillId="0" borderId="0" xfId="0" applyNumberFormat="1" applyFont="1" applyFill="1" applyAlignment="1">
      <alignment horizontal="right"/>
    </xf>
    <xf numFmtId="3" fontId="31" fillId="0" borderId="0" xfId="0" applyNumberFormat="1" applyFont="1" applyFill="1" applyBorder="1" applyAlignment="1">
      <alignment/>
    </xf>
    <xf numFmtId="3" fontId="31" fillId="0" borderId="0" xfId="0" applyNumberFormat="1" applyFont="1" applyFill="1" applyBorder="1" applyAlignment="1">
      <alignment horizontal="right"/>
    </xf>
    <xf numFmtId="3" fontId="50" fillId="0" borderId="0" xfId="0" applyNumberFormat="1" applyFont="1" applyAlignment="1">
      <alignment/>
    </xf>
    <xf numFmtId="183" fontId="35" fillId="0" borderId="0" xfId="759" applyNumberFormat="1" applyFont="1" applyFill="1" applyBorder="1" applyAlignment="1" applyProtection="1">
      <alignment horizontal="centerContinuous"/>
      <protection/>
    </xf>
    <xf numFmtId="179" fontId="30" fillId="0" borderId="0" xfId="759" applyFont="1" applyFill="1" applyAlignment="1" applyProtection="1">
      <alignment/>
      <protection/>
    </xf>
    <xf numFmtId="3" fontId="50" fillId="0" borderId="0" xfId="0" applyNumberFormat="1" applyFont="1" applyFill="1" applyAlignment="1">
      <alignment/>
    </xf>
    <xf numFmtId="3" fontId="31" fillId="0" borderId="23" xfId="0" applyNumberFormat="1" applyFont="1" applyFill="1" applyBorder="1" applyAlignment="1">
      <alignment/>
    </xf>
    <xf numFmtId="0" fontId="0" fillId="0" borderId="0" xfId="0" applyAlignment="1">
      <alignment/>
    </xf>
    <xf numFmtId="3" fontId="10" fillId="0" borderId="0" xfId="0" applyNumberFormat="1" applyFont="1" applyAlignment="1">
      <alignment horizontal="right"/>
    </xf>
    <xf numFmtId="3" fontId="0" fillId="0" borderId="0" xfId="0" applyNumberFormat="1" applyFont="1" applyAlignment="1">
      <alignment/>
    </xf>
    <xf numFmtId="179" fontId="24" fillId="0" borderId="0" xfId="759" applyFont="1" applyAlignment="1" applyProtection="1">
      <alignment/>
      <protection/>
    </xf>
    <xf numFmtId="179" fontId="51" fillId="0" borderId="0" xfId="759" applyFont="1" applyAlignment="1" applyProtection="1">
      <alignment/>
      <protection/>
    </xf>
    <xf numFmtId="3" fontId="31" fillId="0" borderId="0" xfId="0" applyNumberFormat="1" applyFont="1" applyBorder="1" applyAlignment="1">
      <alignment/>
    </xf>
    <xf numFmtId="3" fontId="37" fillId="0" borderId="0" xfId="0" applyNumberFormat="1" applyFont="1" applyAlignment="1">
      <alignment horizontal="right"/>
    </xf>
    <xf numFmtId="179" fontId="37" fillId="0" borderId="0" xfId="759" applyFont="1" applyAlignment="1" applyProtection="1">
      <alignment/>
      <protection/>
    </xf>
    <xf numFmtId="179" fontId="37" fillId="0" borderId="0" xfId="759" applyFont="1" applyAlignment="1" applyProtection="1">
      <alignment horizontal="center"/>
      <protection/>
    </xf>
    <xf numFmtId="179" fontId="37" fillId="0" borderId="0" xfId="759" applyFont="1" applyFill="1" applyAlignment="1" applyProtection="1">
      <alignment/>
      <protection/>
    </xf>
    <xf numFmtId="3" fontId="10" fillId="0" borderId="0" xfId="0" applyNumberFormat="1" applyFont="1" applyAlignment="1">
      <alignment/>
    </xf>
    <xf numFmtId="3" fontId="0" fillId="0" borderId="0" xfId="0" applyNumberFormat="1" applyFont="1" applyBorder="1" applyAlignment="1">
      <alignment/>
    </xf>
    <xf numFmtId="3" fontId="0" fillId="0" borderId="23" xfId="0" applyNumberFormat="1" applyFont="1" applyBorder="1" applyAlignment="1">
      <alignment/>
    </xf>
    <xf numFmtId="195" fontId="16" fillId="0" borderId="0" xfId="0" applyNumberFormat="1" applyFont="1" applyFill="1" applyAlignment="1">
      <alignment horizontal="right"/>
    </xf>
    <xf numFmtId="10" fontId="16" fillId="0" borderId="0" xfId="0" applyNumberFormat="1" applyFont="1" applyFill="1" applyAlignment="1">
      <alignment horizontal="right"/>
    </xf>
    <xf numFmtId="4" fontId="16" fillId="0" borderId="0" xfId="0" applyNumberFormat="1" applyFont="1" applyFill="1" applyAlignment="1">
      <alignment horizontal="right"/>
    </xf>
    <xf numFmtId="3" fontId="16" fillId="0" borderId="0" xfId="0" applyNumberFormat="1" applyFont="1" applyFill="1" applyBorder="1" applyAlignment="1">
      <alignment horizontal="right"/>
    </xf>
    <xf numFmtId="179" fontId="34" fillId="0" borderId="0" xfId="759" applyFont="1" applyFill="1" applyAlignment="1" applyProtection="1">
      <alignment/>
      <protection/>
    </xf>
    <xf numFmtId="9" fontId="31" fillId="0" borderId="0" xfId="768" applyFont="1" applyAlignment="1">
      <alignment horizontal="right"/>
    </xf>
    <xf numFmtId="9" fontId="31" fillId="0" borderId="0" xfId="768" applyFont="1" applyFill="1" applyAlignment="1">
      <alignment horizontal="right"/>
    </xf>
    <xf numFmtId="9" fontId="35" fillId="0" borderId="0" xfId="768" applyFont="1" applyFill="1" applyBorder="1" applyAlignment="1" applyProtection="1">
      <alignment horizontal="centerContinuous"/>
      <protection/>
    </xf>
    <xf numFmtId="9" fontId="31" fillId="0" borderId="0" xfId="768" applyFont="1" applyAlignment="1">
      <alignment/>
    </xf>
    <xf numFmtId="9" fontId="30" fillId="0" borderId="0" xfId="768" applyFont="1" applyFill="1" applyAlignment="1" applyProtection="1">
      <alignment/>
      <protection/>
    </xf>
    <xf numFmtId="4" fontId="0" fillId="0" borderId="0" xfId="0" applyNumberFormat="1" applyAlignment="1">
      <alignment/>
    </xf>
    <xf numFmtId="0" fontId="50" fillId="0" borderId="0" xfId="0" applyFont="1" applyBorder="1" applyAlignment="1">
      <alignment/>
    </xf>
    <xf numFmtId="9" fontId="37" fillId="0" borderId="0" xfId="768" applyFont="1" applyFill="1" applyBorder="1" applyAlignment="1" applyProtection="1">
      <alignment/>
      <protection hidden="1"/>
    </xf>
    <xf numFmtId="3" fontId="50" fillId="0" borderId="0" xfId="0" applyNumberFormat="1" applyFont="1" applyBorder="1" applyAlignment="1">
      <alignment/>
    </xf>
    <xf numFmtId="9" fontId="34" fillId="0" borderId="0" xfId="768" applyFont="1" applyFill="1" applyBorder="1" applyAlignment="1" applyProtection="1">
      <alignment/>
      <protection hidden="1"/>
    </xf>
    <xf numFmtId="9" fontId="34" fillId="0" borderId="0" xfId="768" applyFont="1" applyFill="1" applyBorder="1" applyAlignment="1" applyProtection="1">
      <alignment/>
      <protection/>
    </xf>
    <xf numFmtId="9" fontId="34" fillId="0" borderId="0" xfId="768" applyFont="1" applyFill="1" applyBorder="1" applyAlignment="1" applyProtection="1">
      <alignment/>
      <protection/>
    </xf>
    <xf numFmtId="0" fontId="31" fillId="0" borderId="0" xfId="0" applyFont="1" applyFill="1" applyAlignment="1">
      <alignment/>
    </xf>
    <xf numFmtId="179" fontId="55" fillId="0" borderId="24" xfId="759" applyFont="1" applyBorder="1" applyAlignment="1" applyProtection="1">
      <alignment vertical="top"/>
      <protection/>
    </xf>
    <xf numFmtId="49" fontId="50" fillId="0" borderId="24" xfId="759" applyNumberFormat="1" applyFont="1" applyFill="1" applyBorder="1" applyAlignment="1" applyProtection="1">
      <alignment horizontal="right"/>
      <protection/>
    </xf>
    <xf numFmtId="179" fontId="50" fillId="0" borderId="24" xfId="759" applyFont="1" applyBorder="1" applyAlignment="1" applyProtection="1">
      <alignment/>
      <protection/>
    </xf>
    <xf numFmtId="179" fontId="50" fillId="0" borderId="0" xfId="759" applyFont="1" applyBorder="1" applyAlignment="1" applyProtection="1">
      <alignment horizontal="left"/>
      <protection/>
    </xf>
    <xf numFmtId="190" fontId="31" fillId="0" borderId="0" xfId="759" applyNumberFormat="1" applyFont="1" applyFill="1" applyBorder="1" applyAlignment="1" applyProtection="1">
      <alignment/>
      <protection/>
    </xf>
    <xf numFmtId="0" fontId="31" fillId="0" borderId="0" xfId="759" applyNumberFormat="1" applyFont="1" applyFill="1" applyAlignment="1" applyProtection="1">
      <alignment horizontal="left"/>
      <protection/>
    </xf>
    <xf numFmtId="193" fontId="31" fillId="0" borderId="0" xfId="757" applyNumberFormat="1" applyFont="1" applyFill="1" applyAlignment="1" applyProtection="1">
      <alignment/>
      <protection hidden="1"/>
    </xf>
    <xf numFmtId="168" fontId="31" fillId="0" borderId="0" xfId="759" applyNumberFormat="1" applyFont="1" applyFill="1" applyAlignment="1" applyProtection="1">
      <alignment horizontal="centerContinuous"/>
      <protection/>
    </xf>
    <xf numFmtId="168" fontId="31" fillId="0" borderId="0" xfId="759" applyNumberFormat="1" applyFont="1" applyFill="1" applyBorder="1" applyAlignment="1" applyProtection="1">
      <alignment horizontal="centerContinuous"/>
      <protection/>
    </xf>
    <xf numFmtId="0" fontId="55" fillId="0" borderId="0" xfId="759" applyNumberFormat="1" applyFont="1" applyFill="1" applyAlignment="1" applyProtection="1">
      <alignment horizontal="right"/>
      <protection/>
    </xf>
    <xf numFmtId="192" fontId="50" fillId="0" borderId="0" xfId="759" applyNumberFormat="1" applyFont="1" applyFill="1" applyAlignment="1" applyProtection="1">
      <alignment/>
      <protection/>
    </xf>
    <xf numFmtId="0" fontId="50" fillId="0" borderId="0" xfId="759" applyNumberFormat="1" applyFont="1" applyFill="1" applyAlignment="1" applyProtection="1">
      <alignment horizontal="right"/>
      <protection/>
    </xf>
    <xf numFmtId="192" fontId="31" fillId="0" borderId="0" xfId="759" applyNumberFormat="1" applyFont="1" applyFill="1" applyAlignment="1" applyProtection="1">
      <alignment/>
      <protection/>
    </xf>
    <xf numFmtId="0" fontId="31" fillId="0" borderId="0" xfId="759" applyNumberFormat="1" applyFont="1" applyFill="1" applyAlignment="1" applyProtection="1">
      <alignment horizontal="right"/>
      <protection/>
    </xf>
    <xf numFmtId="183" fontId="31" fillId="0" borderId="0" xfId="759" applyNumberFormat="1" applyFont="1" applyFill="1" applyAlignment="1" applyProtection="1">
      <alignment horizontal="centerContinuous"/>
      <protection/>
    </xf>
    <xf numFmtId="0" fontId="31" fillId="0" borderId="0" xfId="759" applyNumberFormat="1" applyFont="1" applyFill="1" applyBorder="1" applyAlignment="1" applyProtection="1">
      <alignment horizontal="left"/>
      <protection/>
    </xf>
    <xf numFmtId="179" fontId="31" fillId="0" borderId="0" xfId="758" applyFont="1" applyFill="1" applyBorder="1" applyAlignment="1" applyProtection="1">
      <alignment horizontal="left"/>
      <protection/>
    </xf>
    <xf numFmtId="0" fontId="50" fillId="0" borderId="0" xfId="759" applyNumberFormat="1" applyFont="1" applyFill="1" applyBorder="1" applyAlignment="1" applyProtection="1">
      <alignment horizontal="left"/>
      <protection/>
    </xf>
    <xf numFmtId="192" fontId="50" fillId="0" borderId="0" xfId="757" applyNumberFormat="1" applyFont="1" applyFill="1" applyBorder="1" applyAlignment="1" applyProtection="1">
      <alignment/>
      <protection hidden="1"/>
    </xf>
    <xf numFmtId="0" fontId="50" fillId="0" borderId="0" xfId="759" applyNumberFormat="1" applyFont="1" applyFill="1" applyAlignment="1" applyProtection="1">
      <alignment horizontal="left"/>
      <protection/>
    </xf>
    <xf numFmtId="192" fontId="50" fillId="0" borderId="0" xfId="759" applyNumberFormat="1" applyFont="1" applyFill="1" applyBorder="1" applyAlignment="1" applyProtection="1">
      <alignment/>
      <protection/>
    </xf>
    <xf numFmtId="183" fontId="31" fillId="0" borderId="0" xfId="759" applyNumberFormat="1" applyFont="1" applyFill="1" applyBorder="1" applyAlignment="1" applyProtection="1">
      <alignment horizontal="centerContinuous"/>
      <protection/>
    </xf>
    <xf numFmtId="179" fontId="31" fillId="0" borderId="0" xfId="759" applyFont="1" applyBorder="1" applyAlignment="1" applyProtection="1">
      <alignment/>
      <protection/>
    </xf>
    <xf numFmtId="0" fontId="31" fillId="0" borderId="0" xfId="0" applyFont="1" applyFill="1" applyBorder="1" applyAlignment="1">
      <alignment/>
    </xf>
    <xf numFmtId="192" fontId="31" fillId="0" borderId="0" xfId="757" applyNumberFormat="1" applyFont="1" applyFill="1" applyAlignment="1" applyProtection="1">
      <alignment/>
      <protection hidden="1"/>
    </xf>
    <xf numFmtId="0" fontId="31" fillId="0" borderId="0" xfId="759" applyNumberFormat="1" applyFont="1" applyFill="1" applyBorder="1" applyAlignment="1" applyProtection="1">
      <alignment horizontal="centerContinuous"/>
      <protection/>
    </xf>
    <xf numFmtId="184" fontId="31" fillId="0" borderId="0" xfId="759" applyNumberFormat="1" applyFont="1" applyFill="1" applyBorder="1" applyAlignment="1" applyProtection="1">
      <alignment/>
      <protection/>
    </xf>
    <xf numFmtId="194" fontId="31" fillId="0" borderId="0" xfId="759" applyNumberFormat="1" applyFont="1" applyFill="1" applyBorder="1" applyAlignment="1" applyProtection="1">
      <alignment/>
      <protection/>
    </xf>
    <xf numFmtId="184" fontId="50" fillId="0" borderId="0" xfId="759" applyNumberFormat="1" applyFont="1" applyFill="1" applyBorder="1" applyAlignment="1" applyProtection="1">
      <alignment/>
      <protection/>
    </xf>
    <xf numFmtId="168" fontId="31" fillId="0" borderId="0" xfId="759" applyNumberFormat="1" applyFont="1" applyFill="1" applyAlignment="1" applyProtection="1">
      <alignment/>
      <protection/>
    </xf>
    <xf numFmtId="184" fontId="31" fillId="0" borderId="0" xfId="759" applyNumberFormat="1" applyFont="1" applyFill="1" applyAlignment="1" applyProtection="1">
      <alignment/>
      <protection/>
    </xf>
    <xf numFmtId="190" fontId="31" fillId="0" borderId="0" xfId="759" applyNumberFormat="1" applyFont="1" applyFill="1" applyAlignment="1" applyProtection="1">
      <alignment/>
      <protection/>
    </xf>
    <xf numFmtId="168" fontId="50" fillId="0" borderId="0" xfId="759" applyNumberFormat="1" applyFont="1" applyFill="1" applyAlignment="1" applyProtection="1">
      <alignment horizontal="centerContinuous"/>
      <protection/>
    </xf>
    <xf numFmtId="190" fontId="31" fillId="0" borderId="0" xfId="759" applyNumberFormat="1" applyFont="1" applyFill="1" applyAlignment="1" applyProtection="1">
      <alignment horizontal="centerContinuous"/>
      <protection/>
    </xf>
    <xf numFmtId="190" fontId="50" fillId="0" borderId="0" xfId="759" applyNumberFormat="1" applyFont="1" applyFill="1" applyBorder="1" applyAlignment="1" applyProtection="1">
      <alignment/>
      <protection/>
    </xf>
    <xf numFmtId="168" fontId="55" fillId="0" borderId="0" xfId="759" applyNumberFormat="1" applyFont="1" applyFill="1" applyAlignment="1" applyProtection="1">
      <alignment horizontal="centerContinuous"/>
      <protection/>
    </xf>
    <xf numFmtId="179" fontId="31" fillId="0" borderId="0" xfId="759" applyFont="1" applyFill="1" applyAlignment="1" applyProtection="1">
      <alignment horizontal="centerContinuous"/>
      <protection/>
    </xf>
    <xf numFmtId="179" fontId="31" fillId="0" borderId="0" xfId="759" applyFont="1" applyFill="1" applyAlignment="1" applyProtection="1">
      <alignment/>
      <protection/>
    </xf>
    <xf numFmtId="0" fontId="50" fillId="0" borderId="24" xfId="759" applyNumberFormat="1" applyFont="1" applyFill="1" applyBorder="1" applyAlignment="1" applyProtection="1">
      <alignment horizontal="left"/>
      <protection/>
    </xf>
    <xf numFmtId="179" fontId="31" fillId="0" borderId="24" xfId="759" applyFont="1" applyFill="1" applyBorder="1" applyAlignment="1" applyProtection="1">
      <alignment horizontal="centerContinuous"/>
      <protection/>
    </xf>
    <xf numFmtId="168" fontId="56" fillId="0" borderId="0" xfId="759" applyNumberFormat="1" applyFont="1" applyFill="1" applyAlignment="1" applyProtection="1">
      <alignment horizontal="centerContinuous"/>
      <protection/>
    </xf>
    <xf numFmtId="190" fontId="50" fillId="0" borderId="0" xfId="759" applyNumberFormat="1" applyFont="1" applyFill="1" applyAlignment="1" applyProtection="1">
      <alignment/>
      <protection/>
    </xf>
    <xf numFmtId="0" fontId="31" fillId="0" borderId="24" xfId="0" applyFont="1" applyFill="1" applyBorder="1" applyAlignment="1">
      <alignment/>
    </xf>
    <xf numFmtId="0" fontId="31" fillId="0" borderId="24" xfId="0" applyFont="1" applyFill="1" applyBorder="1" applyAlignment="1">
      <alignment/>
    </xf>
    <xf numFmtId="0" fontId="31" fillId="0" borderId="24" xfId="0" applyFont="1" applyFill="1" applyBorder="1" applyAlignment="1">
      <alignment horizontal="right"/>
    </xf>
    <xf numFmtId="0" fontId="31" fillId="0" borderId="0" xfId="0" applyFont="1" applyFill="1" applyAlignment="1">
      <alignment/>
    </xf>
    <xf numFmtId="0" fontId="31" fillId="0" borderId="0" xfId="0" applyFont="1" applyFill="1" applyBorder="1" applyAlignment="1">
      <alignment vertical="top" wrapText="1"/>
    </xf>
    <xf numFmtId="0" fontId="31" fillId="0" borderId="0" xfId="0" applyFont="1" applyFill="1" applyAlignment="1">
      <alignment horizontal="right"/>
    </xf>
    <xf numFmtId="0" fontId="0" fillId="0" borderId="0" xfId="0" applyFont="1" applyFill="1" applyAlignment="1">
      <alignment/>
    </xf>
    <xf numFmtId="0" fontId="31" fillId="0" borderId="0" xfId="0" applyFont="1" applyAlignment="1">
      <alignment/>
    </xf>
    <xf numFmtId="0" fontId="31" fillId="0" borderId="0" xfId="0" applyFont="1" applyFill="1" applyAlignment="1">
      <alignment horizontal="justify" vertical="top" wrapText="1"/>
    </xf>
    <xf numFmtId="0" fontId="31" fillId="0" borderId="24" xfId="0" applyFont="1" applyBorder="1" applyAlignment="1">
      <alignment/>
    </xf>
    <xf numFmtId="0" fontId="31" fillId="0" borderId="24" xfId="0" applyFont="1" applyBorder="1" applyAlignment="1">
      <alignment/>
    </xf>
    <xf numFmtId="0" fontId="31" fillId="0" borderId="0" xfId="0" applyFont="1" applyBorder="1" applyAlignment="1">
      <alignment/>
    </xf>
    <xf numFmtId="0" fontId="50" fillId="0" borderId="0" xfId="0" applyFont="1" applyAlignment="1">
      <alignment/>
    </xf>
    <xf numFmtId="0" fontId="50" fillId="0" borderId="0" xfId="0" applyFont="1" applyAlignment="1">
      <alignment horizontal="left"/>
    </xf>
    <xf numFmtId="0" fontId="0" fillId="0" borderId="0" xfId="0" applyFont="1" applyAlignment="1">
      <alignment/>
    </xf>
    <xf numFmtId="49" fontId="31" fillId="0" borderId="0" xfId="0" applyNumberFormat="1" applyFont="1" applyFill="1" applyBorder="1" applyAlignment="1">
      <alignment horizontal="right"/>
    </xf>
    <xf numFmtId="0" fontId="31" fillId="0" borderId="0" xfId="0" applyFont="1" applyFill="1" applyAlignment="1">
      <alignment horizontal="justify" wrapText="1"/>
    </xf>
    <xf numFmtId="0" fontId="50" fillId="0" borderId="0" xfId="0" applyFont="1" applyAlignment="1">
      <alignment/>
    </xf>
    <xf numFmtId="0" fontId="50" fillId="0" borderId="0" xfId="0" applyFont="1" applyFill="1" applyBorder="1" applyAlignment="1">
      <alignment/>
    </xf>
    <xf numFmtId="4" fontId="31" fillId="0" borderId="0" xfId="0" applyNumberFormat="1" applyFont="1" applyAlignment="1">
      <alignment/>
    </xf>
    <xf numFmtId="0" fontId="31" fillId="0" borderId="0" xfId="0" applyFont="1" applyAlignment="1">
      <alignment horizontal="right"/>
    </xf>
    <xf numFmtId="193" fontId="31" fillId="0" borderId="0" xfId="757" applyNumberFormat="1" applyFont="1" applyFill="1" applyAlignment="1" applyProtection="1">
      <alignment/>
      <protection hidden="1"/>
    </xf>
    <xf numFmtId="16" fontId="50" fillId="0" borderId="0" xfId="0" applyNumberFormat="1" applyFont="1" applyAlignment="1" quotePrefix="1">
      <alignment/>
    </xf>
    <xf numFmtId="0" fontId="31" fillId="0" borderId="0" xfId="0" applyFont="1" applyFill="1" applyBorder="1" applyAlignment="1">
      <alignment horizontal="justify" wrapText="1"/>
    </xf>
    <xf numFmtId="193" fontId="31" fillId="0" borderId="0" xfId="757" applyNumberFormat="1" applyFont="1" applyFill="1" applyBorder="1" applyAlignment="1" applyProtection="1">
      <alignment/>
      <protection hidden="1"/>
    </xf>
    <xf numFmtId="193" fontId="50" fillId="0" borderId="0" xfId="757" applyNumberFormat="1" applyFont="1" applyFill="1" applyBorder="1" applyAlignment="1" applyProtection="1">
      <alignment/>
      <protection hidden="1"/>
    </xf>
    <xf numFmtId="0" fontId="31" fillId="0" borderId="24" xfId="0" applyFont="1" applyFill="1" applyBorder="1" applyAlignment="1">
      <alignment horizontal="justify" wrapText="1"/>
    </xf>
    <xf numFmtId="193" fontId="31" fillId="0" borderId="24" xfId="757" applyNumberFormat="1" applyFont="1" applyFill="1" applyBorder="1" applyAlignment="1" applyProtection="1">
      <alignment/>
      <protection hidden="1"/>
    </xf>
    <xf numFmtId="193" fontId="50" fillId="0" borderId="24" xfId="757" applyNumberFormat="1" applyFont="1" applyFill="1" applyBorder="1" applyAlignment="1" applyProtection="1">
      <alignment/>
      <protection hidden="1"/>
    </xf>
    <xf numFmtId="0" fontId="50" fillId="0" borderId="0" xfId="0" applyFont="1" applyFill="1" applyAlignment="1">
      <alignment/>
    </xf>
    <xf numFmtId="193" fontId="31" fillId="0" borderId="23" xfId="757" applyNumberFormat="1" applyFont="1" applyFill="1" applyBorder="1" applyAlignment="1" applyProtection="1">
      <alignment horizontal="right"/>
      <protection hidden="1"/>
    </xf>
    <xf numFmtId="3" fontId="50" fillId="0" borderId="24" xfId="0" applyNumberFormat="1" applyFont="1" applyFill="1" applyBorder="1" applyAlignment="1">
      <alignment/>
    </xf>
    <xf numFmtId="193" fontId="50" fillId="0" borderId="24" xfId="757" applyNumberFormat="1" applyFont="1" applyFill="1" applyBorder="1" applyAlignment="1" applyProtection="1">
      <alignment horizontal="right"/>
      <protection hidden="1"/>
    </xf>
    <xf numFmtId="193" fontId="50" fillId="0" borderId="0" xfId="757" applyNumberFormat="1" applyFont="1" applyFill="1" applyBorder="1" applyAlignment="1" applyProtection="1">
      <alignment horizontal="right"/>
      <protection hidden="1"/>
    </xf>
    <xf numFmtId="3" fontId="50" fillId="0" borderId="0" xfId="0" applyNumberFormat="1" applyFont="1" applyFill="1" applyBorder="1" applyAlignment="1">
      <alignment/>
    </xf>
    <xf numFmtId="0" fontId="50" fillId="0" borderId="0" xfId="0" applyFont="1" applyFill="1" applyBorder="1" applyAlignment="1">
      <alignment/>
    </xf>
    <xf numFmtId="4" fontId="31" fillId="0" borderId="0" xfId="0" applyNumberFormat="1" applyFont="1" applyBorder="1" applyAlignment="1">
      <alignment/>
    </xf>
    <xf numFmtId="0" fontId="50" fillId="0" borderId="0" xfId="0" applyFont="1" applyFill="1" applyBorder="1" applyAlignment="1">
      <alignment horizontal="right"/>
    </xf>
    <xf numFmtId="0" fontId="31" fillId="0" borderId="0" xfId="0" applyFont="1" applyFill="1" applyAlignment="1">
      <alignment wrapText="1"/>
    </xf>
    <xf numFmtId="179" fontId="31" fillId="0" borderId="0" xfId="759" applyNumberFormat="1" applyFont="1" applyFill="1" applyBorder="1" applyAlignment="1" applyProtection="1">
      <alignment/>
      <protection/>
    </xf>
    <xf numFmtId="0" fontId="31" fillId="0" borderId="23" xfId="0" applyFont="1" applyBorder="1" applyAlignment="1">
      <alignment/>
    </xf>
    <xf numFmtId="3" fontId="31" fillId="0" borderId="0" xfId="0" applyNumberFormat="1" applyFont="1" applyFill="1" applyBorder="1" applyAlignment="1">
      <alignment/>
    </xf>
    <xf numFmtId="16" fontId="50" fillId="0" borderId="0" xfId="0" applyNumberFormat="1" applyFont="1" applyAlignment="1">
      <alignment/>
    </xf>
    <xf numFmtId="49" fontId="50" fillId="0" borderId="0" xfId="0" applyNumberFormat="1" applyFont="1" applyBorder="1" applyAlignment="1">
      <alignment horizontal="right" wrapText="1"/>
    </xf>
    <xf numFmtId="179" fontId="50" fillId="0" borderId="0" xfId="759" applyNumberFormat="1" applyFont="1" applyFill="1" applyBorder="1" applyAlignment="1" applyProtection="1">
      <alignment/>
      <protection/>
    </xf>
    <xf numFmtId="16" fontId="50" fillId="0" borderId="0" xfId="0" applyNumberFormat="1" applyFont="1" applyBorder="1" applyAlignment="1">
      <alignment/>
    </xf>
    <xf numFmtId="9" fontId="50" fillId="0" borderId="0" xfId="0" applyNumberFormat="1" applyFont="1" applyFill="1" applyAlignment="1">
      <alignment/>
    </xf>
    <xf numFmtId="0" fontId="50" fillId="0" borderId="24" xfId="0" applyFont="1" applyBorder="1" applyAlignment="1">
      <alignment/>
    </xf>
    <xf numFmtId="1" fontId="50" fillId="0" borderId="0" xfId="0" applyNumberFormat="1" applyFont="1" applyBorder="1" applyAlignment="1">
      <alignment horizontal="right"/>
    </xf>
    <xf numFmtId="193" fontId="50" fillId="0" borderId="0" xfId="757" applyNumberFormat="1" applyFont="1" applyFill="1" applyAlignment="1" applyProtection="1">
      <alignment/>
      <protection hidden="1"/>
    </xf>
    <xf numFmtId="0" fontId="31" fillId="0" borderId="0" xfId="0" applyFont="1" applyBorder="1" applyAlignment="1">
      <alignment horizontal="right"/>
    </xf>
    <xf numFmtId="193" fontId="50" fillId="0" borderId="0" xfId="759" applyNumberFormat="1" applyFont="1" applyFill="1" applyBorder="1" applyAlignment="1" applyProtection="1">
      <alignment/>
      <protection/>
    </xf>
    <xf numFmtId="0" fontId="50" fillId="0" borderId="0" xfId="0" applyFont="1" applyFill="1" applyAlignment="1">
      <alignment horizontal="center" vertical="top" wrapText="1"/>
    </xf>
    <xf numFmtId="0" fontId="50" fillId="0" borderId="0" xfId="0" applyFont="1" applyFill="1" applyAlignment="1">
      <alignment wrapText="1"/>
    </xf>
    <xf numFmtId="0" fontId="31" fillId="0" borderId="0" xfId="0" applyFont="1" applyFill="1" applyBorder="1" applyAlignment="1">
      <alignment horizontal="right"/>
    </xf>
    <xf numFmtId="0" fontId="0" fillId="0" borderId="24" xfId="0" applyFont="1" applyBorder="1" applyAlignment="1">
      <alignment/>
    </xf>
    <xf numFmtId="9" fontId="50" fillId="0" borderId="0" xfId="768" applyFont="1" applyFill="1" applyBorder="1" applyAlignment="1" applyProtection="1">
      <alignment/>
      <protection/>
    </xf>
    <xf numFmtId="4" fontId="31" fillId="0" borderId="0" xfId="0" applyNumberFormat="1" applyFont="1" applyFill="1" applyAlignment="1">
      <alignment/>
    </xf>
    <xf numFmtId="0" fontId="50" fillId="0" borderId="0" xfId="0" applyFont="1" applyBorder="1" applyAlignment="1">
      <alignment/>
    </xf>
    <xf numFmtId="179" fontId="31" fillId="0" borderId="0" xfId="759" applyFont="1" applyFill="1" applyBorder="1" applyAlignment="1" applyProtection="1">
      <alignment/>
      <protection/>
    </xf>
    <xf numFmtId="0" fontId="0" fillId="0" borderId="0" xfId="0" applyFont="1" applyBorder="1" applyAlignment="1">
      <alignment/>
    </xf>
    <xf numFmtId="0" fontId="50" fillId="0" borderId="0" xfId="0" applyFont="1" applyBorder="1" applyAlignment="1">
      <alignment wrapText="1"/>
    </xf>
    <xf numFmtId="0" fontId="50" fillId="0" borderId="24" xfId="0" applyFont="1" applyBorder="1" applyAlignment="1">
      <alignment wrapText="1"/>
    </xf>
    <xf numFmtId="182" fontId="50" fillId="0" borderId="0" xfId="757" applyNumberFormat="1" applyFont="1" applyFill="1" applyBorder="1" applyAlignment="1" applyProtection="1">
      <alignment horizontal="right"/>
      <protection hidden="1"/>
    </xf>
    <xf numFmtId="0" fontId="31" fillId="0" borderId="23" xfId="0" applyFont="1" applyBorder="1" applyAlignment="1">
      <alignment/>
    </xf>
    <xf numFmtId="4" fontId="31" fillId="0" borderId="0" xfId="0" applyNumberFormat="1" applyFont="1" applyFill="1" applyAlignment="1">
      <alignment/>
    </xf>
    <xf numFmtId="0" fontId="31" fillId="0" borderId="0" xfId="0" applyFont="1" applyAlignment="1">
      <alignment vertical="top" wrapText="1"/>
    </xf>
    <xf numFmtId="4" fontId="31" fillId="0" borderId="0" xfId="0" applyNumberFormat="1" applyFont="1" applyAlignment="1">
      <alignment wrapText="1"/>
    </xf>
    <xf numFmtId="0" fontId="31" fillId="0" borderId="0" xfId="0" applyFont="1" applyBorder="1" applyAlignment="1">
      <alignment wrapText="1"/>
    </xf>
    <xf numFmtId="0" fontId="31" fillId="0" borderId="0" xfId="0" applyFont="1" applyBorder="1" applyAlignment="1">
      <alignment vertical="top" wrapText="1"/>
    </xf>
    <xf numFmtId="193" fontId="31" fillId="0" borderId="0" xfId="757" applyNumberFormat="1" applyFont="1" applyFill="1" applyBorder="1" applyAlignment="1" applyProtection="1">
      <alignment horizontal="right"/>
      <protection hidden="1"/>
    </xf>
    <xf numFmtId="4" fontId="31" fillId="0" borderId="0" xfId="0" applyNumberFormat="1" applyFont="1" applyFill="1" applyBorder="1" applyAlignment="1">
      <alignment/>
    </xf>
    <xf numFmtId="0" fontId="31" fillId="0" borderId="0" xfId="0" applyFont="1" applyAlignment="1">
      <alignment wrapText="1"/>
    </xf>
    <xf numFmtId="192" fontId="50" fillId="0" borderId="0" xfId="757" applyNumberFormat="1" applyFont="1" applyFill="1" applyBorder="1" applyAlignment="1" applyProtection="1">
      <alignment horizontal="right"/>
      <protection hidden="1"/>
    </xf>
    <xf numFmtId="4" fontId="31" fillId="0" borderId="24" xfId="0" applyNumberFormat="1" applyFont="1" applyFill="1" applyBorder="1" applyAlignment="1">
      <alignment/>
    </xf>
    <xf numFmtId="0" fontId="31" fillId="0" borderId="0" xfId="0" applyFont="1" applyFill="1" applyAlignment="1">
      <alignment vertical="top" wrapText="1"/>
    </xf>
    <xf numFmtId="193" fontId="31" fillId="0" borderId="0" xfId="0" applyNumberFormat="1" applyFont="1" applyFill="1" applyBorder="1" applyAlignment="1">
      <alignment/>
    </xf>
    <xf numFmtId="192" fontId="31" fillId="0" borderId="0" xfId="757" applyNumberFormat="1" applyFont="1" applyFill="1" applyBorder="1" applyAlignment="1" applyProtection="1">
      <alignment horizontal="right"/>
      <protection hidden="1"/>
    </xf>
    <xf numFmtId="194" fontId="50" fillId="0" borderId="0" xfId="757" applyNumberFormat="1" applyFont="1" applyFill="1" applyBorder="1" applyAlignment="1" applyProtection="1">
      <alignment horizontal="right"/>
      <protection hidden="1"/>
    </xf>
    <xf numFmtId="4" fontId="31" fillId="0" borderId="0" xfId="0" applyNumberFormat="1" applyFont="1" applyAlignment="1">
      <alignment/>
    </xf>
    <xf numFmtId="0" fontId="31" fillId="0" borderId="23" xfId="0" applyFont="1" applyBorder="1" applyAlignment="1">
      <alignment wrapText="1"/>
    </xf>
    <xf numFmtId="0" fontId="31" fillId="0" borderId="23" xfId="0" applyFont="1" applyBorder="1" applyAlignment="1">
      <alignment vertical="top" wrapText="1"/>
    </xf>
    <xf numFmtId="0" fontId="50" fillId="0" borderId="0" xfId="0" applyFont="1" applyBorder="1" applyAlignment="1">
      <alignment horizontal="right" wrapText="1"/>
    </xf>
    <xf numFmtId="9" fontId="31" fillId="0" borderId="0" xfId="768" applyFont="1" applyFill="1" applyBorder="1" applyAlignment="1">
      <alignment/>
    </xf>
    <xf numFmtId="49" fontId="50" fillId="0" borderId="0" xfId="0" applyNumberFormat="1" applyFont="1" applyFill="1" applyBorder="1" applyAlignment="1">
      <alignment horizontal="right" wrapText="1"/>
    </xf>
    <xf numFmtId="0" fontId="31" fillId="0" borderId="23" xfId="0" applyFont="1" applyFill="1" applyBorder="1" applyAlignment="1">
      <alignment/>
    </xf>
    <xf numFmtId="0" fontId="31" fillId="0" borderId="23" xfId="0" applyFont="1" applyFill="1" applyBorder="1" applyAlignment="1">
      <alignment horizontal="right"/>
    </xf>
    <xf numFmtId="3" fontId="31" fillId="0" borderId="0" xfId="0" applyNumberFormat="1" applyFont="1" applyFill="1" applyAlignment="1">
      <alignment/>
    </xf>
    <xf numFmtId="0" fontId="50" fillId="0" borderId="24" xfId="0" applyFont="1" applyFill="1" applyBorder="1" applyAlignment="1">
      <alignment/>
    </xf>
    <xf numFmtId="0" fontId="0" fillId="0" borderId="24" xfId="0" applyFont="1" applyFill="1" applyBorder="1" applyAlignment="1">
      <alignment/>
    </xf>
    <xf numFmtId="3" fontId="50" fillId="0" borderId="0" xfId="757" applyNumberFormat="1" applyFont="1" applyFill="1" applyBorder="1" applyAlignment="1" applyProtection="1">
      <alignment horizontal="right"/>
      <protection hidden="1"/>
    </xf>
    <xf numFmtId="0" fontId="50" fillId="0" borderId="0" xfId="0" applyFont="1" applyBorder="1" applyAlignment="1">
      <alignment horizontal="right"/>
    </xf>
    <xf numFmtId="3" fontId="50" fillId="0" borderId="24" xfId="757" applyNumberFormat="1" applyFont="1" applyFill="1" applyBorder="1" applyAlignment="1" applyProtection="1">
      <alignment horizontal="right"/>
      <protection hidden="1"/>
    </xf>
    <xf numFmtId="49" fontId="50" fillId="0" borderId="0" xfId="0" applyNumberFormat="1" applyFont="1" applyFill="1" applyAlignment="1" quotePrefix="1">
      <alignment horizontal="right" wrapText="1"/>
    </xf>
    <xf numFmtId="0" fontId="50" fillId="0" borderId="24" xfId="0" applyFont="1" applyBorder="1" applyAlignment="1">
      <alignment/>
    </xf>
    <xf numFmtId="0" fontId="31" fillId="0" borderId="0" xfId="0" applyFont="1" applyBorder="1" applyAlignment="1">
      <alignment horizontal="right" wrapText="1"/>
    </xf>
    <xf numFmtId="0" fontId="50" fillId="0" borderId="24" xfId="0" applyFont="1" applyBorder="1" applyAlignment="1">
      <alignment horizontal="left"/>
    </xf>
    <xf numFmtId="0" fontId="31" fillId="0" borderId="24" xfId="0" applyFont="1" applyBorder="1" applyAlignment="1">
      <alignment horizontal="right" wrapText="1"/>
    </xf>
    <xf numFmtId="195" fontId="50" fillId="0" borderId="0" xfId="768" applyNumberFormat="1" applyFont="1" applyFill="1" applyBorder="1" applyAlignment="1" applyProtection="1">
      <alignment horizontal="right"/>
      <protection hidden="1"/>
    </xf>
    <xf numFmtId="4" fontId="34" fillId="0" borderId="23" xfId="0" applyNumberFormat="1" applyFont="1" applyBorder="1" applyAlignment="1">
      <alignment/>
    </xf>
    <xf numFmtId="0" fontId="50" fillId="0" borderId="0" xfId="0" applyFont="1" applyFill="1" applyAlignment="1">
      <alignment/>
    </xf>
    <xf numFmtId="179" fontId="55" fillId="0" borderId="23" xfId="759" applyFont="1" applyBorder="1" applyAlignment="1" applyProtection="1">
      <alignment vertical="top"/>
      <protection/>
    </xf>
    <xf numFmtId="179" fontId="31" fillId="0" borderId="23" xfId="759" applyFont="1" applyBorder="1" applyAlignment="1" applyProtection="1">
      <alignment/>
      <protection/>
    </xf>
    <xf numFmtId="0" fontId="31" fillId="0" borderId="0" xfId="0" applyFont="1" applyFill="1" applyBorder="1" applyAlignment="1" applyProtection="1">
      <alignment/>
      <protection/>
    </xf>
    <xf numFmtId="9" fontId="31" fillId="0" borderId="31" xfId="768" applyFont="1" applyFill="1" applyBorder="1" applyAlignment="1" applyProtection="1">
      <alignment/>
      <protection/>
    </xf>
    <xf numFmtId="179" fontId="31" fillId="0" borderId="0" xfId="759" applyFont="1" applyFill="1" applyAlignment="1" applyProtection="1">
      <alignment horizontal="center"/>
      <protection/>
    </xf>
    <xf numFmtId="9" fontId="31" fillId="0" borderId="0" xfId="768" applyFont="1" applyFill="1" applyBorder="1" applyAlignment="1" applyProtection="1">
      <alignment/>
      <protection/>
    </xf>
    <xf numFmtId="179" fontId="31" fillId="0" borderId="0" xfId="759" applyNumberFormat="1" applyFont="1" applyFill="1" applyAlignment="1" applyProtection="1">
      <alignment/>
      <protection/>
    </xf>
    <xf numFmtId="9" fontId="31" fillId="0" borderId="31" xfId="768" applyFont="1" applyFill="1" applyBorder="1" applyAlignment="1" applyProtection="1">
      <alignment/>
      <protection/>
    </xf>
    <xf numFmtId="179" fontId="31" fillId="0" borderId="0" xfId="759" applyFont="1" applyFill="1" applyBorder="1" applyAlignment="1" applyProtection="1">
      <alignment horizontal="center"/>
      <protection/>
    </xf>
    <xf numFmtId="9" fontId="31" fillId="0" borderId="0" xfId="768" applyFont="1" applyFill="1" applyBorder="1" applyAlignment="1" applyProtection="1">
      <alignment/>
      <protection/>
    </xf>
    <xf numFmtId="168" fontId="31" fillId="0" borderId="0" xfId="759" applyNumberFormat="1" applyFont="1" applyFill="1" applyAlignment="1" applyProtection="1">
      <alignment horizontal="center"/>
      <protection/>
    </xf>
    <xf numFmtId="0" fontId="56" fillId="0" borderId="0" xfId="759" applyNumberFormat="1" applyFont="1" applyFill="1" applyAlignment="1" applyProtection="1">
      <alignment horizontal="right"/>
      <protection/>
    </xf>
    <xf numFmtId="9" fontId="50" fillId="0" borderId="31" xfId="768" applyFont="1" applyFill="1" applyBorder="1" applyAlignment="1" applyProtection="1">
      <alignment/>
      <protection/>
    </xf>
    <xf numFmtId="0" fontId="50" fillId="0" borderId="0" xfId="0" applyFont="1" applyFill="1" applyBorder="1" applyAlignment="1" applyProtection="1">
      <alignment horizontal="left"/>
      <protection/>
    </xf>
    <xf numFmtId="179" fontId="31" fillId="0" borderId="0" xfId="0" applyNumberFormat="1" applyFont="1" applyFill="1" applyBorder="1" applyAlignment="1">
      <alignment/>
    </xf>
    <xf numFmtId="49" fontId="50" fillId="0" borderId="0" xfId="0" applyNumberFormat="1" applyFont="1" applyFill="1" applyBorder="1" applyAlignment="1">
      <alignment horizontal="right"/>
    </xf>
    <xf numFmtId="9" fontId="50" fillId="0" borderId="0" xfId="768" applyFont="1" applyFill="1" applyBorder="1" applyAlignment="1">
      <alignment horizontal="right"/>
    </xf>
    <xf numFmtId="3" fontId="31" fillId="0" borderId="0" xfId="768" applyNumberFormat="1" applyFont="1" applyFill="1" applyBorder="1" applyAlignment="1">
      <alignment horizontal="right"/>
    </xf>
    <xf numFmtId="9" fontId="31" fillId="0" borderId="0" xfId="768" applyFont="1" applyFill="1" applyBorder="1" applyAlignment="1">
      <alignment horizontal="right"/>
    </xf>
    <xf numFmtId="9" fontId="31" fillId="0" borderId="0" xfId="768" applyFont="1" applyAlignment="1">
      <alignment/>
    </xf>
    <xf numFmtId="168" fontId="31" fillId="0" borderId="0" xfId="0" applyNumberFormat="1" applyFont="1" applyFill="1" applyAlignment="1">
      <alignment/>
    </xf>
    <xf numFmtId="3" fontId="31" fillId="0" borderId="24" xfId="0" applyNumberFormat="1" applyFont="1" applyBorder="1" applyAlignment="1">
      <alignment/>
    </xf>
    <xf numFmtId="9" fontId="31" fillId="0" borderId="24" xfId="768" applyFont="1" applyBorder="1" applyAlignment="1">
      <alignment/>
    </xf>
    <xf numFmtId="9" fontId="31" fillId="0" borderId="24" xfId="768" applyFont="1" applyFill="1" applyBorder="1" applyAlignment="1">
      <alignment horizontal="right"/>
    </xf>
    <xf numFmtId="9" fontId="31" fillId="0" borderId="0" xfId="768" applyFont="1" applyFill="1" applyBorder="1" applyAlignment="1" applyProtection="1">
      <alignment horizontal="centerContinuous"/>
      <protection/>
    </xf>
    <xf numFmtId="179" fontId="25" fillId="0" borderId="23" xfId="759" applyFont="1" applyBorder="1" applyAlignment="1" applyProtection="1">
      <alignment vertical="top"/>
      <protection/>
    </xf>
    <xf numFmtId="179" fontId="10" fillId="0" borderId="23" xfId="759" applyFont="1" applyBorder="1" applyAlignment="1" applyProtection="1">
      <alignment/>
      <protection/>
    </xf>
    <xf numFmtId="0" fontId="0" fillId="0" borderId="0" xfId="0" applyFont="1" applyBorder="1" applyAlignment="1">
      <alignment/>
    </xf>
    <xf numFmtId="168" fontId="0" fillId="0" borderId="0" xfId="759" applyNumberFormat="1" applyFont="1" applyFill="1" applyAlignment="1" applyProtection="1">
      <alignment/>
      <protection/>
    </xf>
    <xf numFmtId="179" fontId="0" fillId="0" borderId="0" xfId="758" applyFont="1" applyFill="1" applyBorder="1" applyAlignment="1" applyProtection="1">
      <alignment horizontal="left"/>
      <protection/>
    </xf>
    <xf numFmtId="179" fontId="31" fillId="0" borderId="0" xfId="759" applyNumberFormat="1" applyFont="1" applyFill="1" applyBorder="1" applyAlignment="1" applyProtection="1">
      <alignment/>
      <protection/>
    </xf>
    <xf numFmtId="0" fontId="10" fillId="0" borderId="0" xfId="759" applyNumberFormat="1" applyFont="1" applyFill="1" applyAlignment="1" applyProtection="1">
      <alignment horizontal="left"/>
      <protection/>
    </xf>
    <xf numFmtId="168" fontId="25" fillId="0" borderId="0" xfId="759" applyNumberFormat="1" applyFont="1" applyFill="1" applyAlignment="1" applyProtection="1">
      <alignment horizontal="centerContinuous"/>
      <protection/>
    </xf>
    <xf numFmtId="0" fontId="0" fillId="0" borderId="0" xfId="0" applyFont="1" applyFill="1" applyBorder="1" applyAlignment="1">
      <alignment/>
    </xf>
    <xf numFmtId="168" fontId="25" fillId="0" borderId="0" xfId="759" applyNumberFormat="1" applyFont="1" applyFill="1" applyBorder="1" applyAlignment="1" applyProtection="1">
      <alignment horizontal="centerContinuous"/>
      <protection/>
    </xf>
    <xf numFmtId="179" fontId="0" fillId="0" borderId="0" xfId="759" applyFont="1" applyFill="1" applyBorder="1" applyAlignment="1" applyProtection="1">
      <alignment horizontal="center"/>
      <protection/>
    </xf>
    <xf numFmtId="179" fontId="31" fillId="0" borderId="0" xfId="0" applyNumberFormat="1" applyFont="1" applyFill="1" applyBorder="1" applyAlignment="1">
      <alignment horizontal="right"/>
    </xf>
    <xf numFmtId="183" fontId="0" fillId="0" borderId="0" xfId="759" applyNumberFormat="1" applyFont="1" applyFill="1" applyBorder="1" applyAlignment="1" applyProtection="1">
      <alignment horizontal="centerContinuous"/>
      <protection/>
    </xf>
    <xf numFmtId="184" fontId="31" fillId="0" borderId="0" xfId="759" applyNumberFormat="1" applyFont="1" applyFill="1" applyBorder="1" applyAlignment="1" applyProtection="1">
      <alignment/>
      <protection/>
    </xf>
    <xf numFmtId="3" fontId="31" fillId="0" borderId="32" xfId="0" applyNumberFormat="1" applyFont="1" applyFill="1" applyBorder="1" applyAlignment="1">
      <alignment horizontal="right"/>
    </xf>
    <xf numFmtId="0" fontId="0" fillId="0" borderId="0" xfId="0" applyFont="1" applyAlignment="1">
      <alignment/>
    </xf>
    <xf numFmtId="179" fontId="0" fillId="0" borderId="0" xfId="759" applyFont="1" applyFill="1" applyAlignment="1" applyProtection="1">
      <alignment/>
      <protection/>
    </xf>
    <xf numFmtId="179" fontId="31" fillId="0" borderId="0" xfId="759" applyFont="1" applyFill="1" applyAlignment="1" applyProtection="1">
      <alignment/>
      <protection/>
    </xf>
    <xf numFmtId="4" fontId="31" fillId="0" borderId="24" xfId="0" applyNumberFormat="1" applyFont="1" applyFill="1" applyBorder="1" applyAlignment="1">
      <alignment/>
    </xf>
    <xf numFmtId="3" fontId="31" fillId="0" borderId="31" xfId="0" applyNumberFormat="1" applyFont="1" applyFill="1" applyBorder="1" applyAlignment="1">
      <alignment horizontal="right"/>
    </xf>
    <xf numFmtId="179" fontId="50" fillId="0" borderId="24" xfId="759" applyNumberFormat="1" applyFont="1" applyFill="1" applyBorder="1" applyAlignment="1" applyProtection="1">
      <alignment horizontal="right"/>
      <protection/>
    </xf>
    <xf numFmtId="179" fontId="31" fillId="0" borderId="24" xfId="759" applyNumberFormat="1" applyFont="1" applyFill="1" applyBorder="1" applyAlignment="1" applyProtection="1">
      <alignment/>
      <protection/>
    </xf>
    <xf numFmtId="0" fontId="0" fillId="0" borderId="0" xfId="0" applyFont="1" applyFill="1" applyBorder="1" applyAlignment="1">
      <alignment/>
    </xf>
    <xf numFmtId="0" fontId="0" fillId="0" borderId="0" xfId="0" applyFont="1" applyFill="1" applyBorder="1" applyAlignment="1">
      <alignment horizontal="justify" wrapText="1"/>
    </xf>
    <xf numFmtId="193" fontId="31" fillId="0" borderId="0" xfId="757" applyNumberFormat="1" applyFont="1" applyFill="1" applyBorder="1" applyAlignment="1" applyProtection="1">
      <alignment/>
      <protection hidden="1"/>
    </xf>
    <xf numFmtId="0" fontId="31" fillId="0" borderId="0" xfId="0" applyFont="1" applyAlignment="1">
      <alignment horizontal="centerContinuous"/>
    </xf>
    <xf numFmtId="0" fontId="31" fillId="0" borderId="0" xfId="0" applyFont="1" applyFill="1" applyAlignment="1" quotePrefix="1">
      <alignment horizontal="justify" vertical="top" wrapText="1"/>
    </xf>
    <xf numFmtId="0" fontId="50" fillId="0" borderId="0" xfId="0" applyFont="1" applyFill="1" applyAlignment="1">
      <alignment horizontal="justify" vertical="top" wrapText="1"/>
    </xf>
    <xf numFmtId="192" fontId="50" fillId="0" borderId="0" xfId="0" applyNumberFormat="1" applyFont="1" applyFill="1" applyBorder="1" applyAlignment="1" applyProtection="1">
      <alignment/>
      <protection/>
    </xf>
    <xf numFmtId="49" fontId="107" fillId="0" borderId="24" xfId="759" applyNumberFormat="1" applyFont="1" applyFill="1" applyBorder="1" applyAlignment="1" applyProtection="1">
      <alignment horizontal="right"/>
      <protection/>
    </xf>
    <xf numFmtId="190" fontId="107" fillId="0" borderId="0" xfId="759" applyNumberFormat="1" applyFont="1" applyFill="1" applyBorder="1" applyAlignment="1" applyProtection="1">
      <alignment/>
      <protection/>
    </xf>
    <xf numFmtId="1" fontId="108" fillId="0" borderId="0" xfId="759" applyNumberFormat="1" applyFont="1" applyFill="1" applyBorder="1" applyAlignment="1" applyProtection="1" quotePrefix="1">
      <alignment horizontal="right"/>
      <protection/>
    </xf>
    <xf numFmtId="190" fontId="108" fillId="0" borderId="0" xfId="759" applyNumberFormat="1" applyFont="1" applyFill="1" applyAlignment="1" applyProtection="1">
      <alignment horizontal="centerContinuous"/>
      <protection/>
    </xf>
    <xf numFmtId="184" fontId="107" fillId="0" borderId="0" xfId="759" applyNumberFormat="1" applyFont="1" applyFill="1" applyAlignment="1" applyProtection="1">
      <alignment/>
      <protection/>
    </xf>
    <xf numFmtId="190" fontId="107" fillId="0" borderId="0" xfId="759" applyNumberFormat="1" applyFont="1" applyFill="1" applyAlignment="1" applyProtection="1">
      <alignment horizontal="centerContinuous"/>
      <protection/>
    </xf>
    <xf numFmtId="190" fontId="107" fillId="0" borderId="0" xfId="759" applyNumberFormat="1" applyFont="1" applyFill="1" applyAlignment="1" applyProtection="1">
      <alignment/>
      <protection/>
    </xf>
    <xf numFmtId="0" fontId="109" fillId="0" borderId="24" xfId="759" applyNumberFormat="1" applyFont="1" applyFill="1" applyBorder="1" applyAlignment="1" applyProtection="1">
      <alignment horizontal="left"/>
      <protection/>
    </xf>
    <xf numFmtId="179" fontId="110" fillId="0" borderId="0" xfId="759" applyFont="1" applyAlignment="1" applyProtection="1">
      <alignment/>
      <protection/>
    </xf>
    <xf numFmtId="0" fontId="109" fillId="0" borderId="24" xfId="759" applyNumberFormat="1" applyFont="1" applyFill="1" applyBorder="1" applyAlignment="1" applyProtection="1">
      <alignment horizontal="right"/>
      <protection/>
    </xf>
    <xf numFmtId="192" fontId="109" fillId="0" borderId="24" xfId="757" applyNumberFormat="1" applyFont="1" applyFill="1" applyBorder="1" applyAlignment="1" applyProtection="1">
      <alignment/>
      <protection hidden="1"/>
    </xf>
    <xf numFmtId="0" fontId="109" fillId="0" borderId="0" xfId="759" applyNumberFormat="1" applyFont="1" applyFill="1" applyBorder="1" applyAlignment="1" applyProtection="1">
      <alignment horizontal="left"/>
      <protection/>
    </xf>
    <xf numFmtId="192" fontId="109" fillId="0" borderId="0" xfId="757" applyNumberFormat="1" applyFont="1" applyFill="1" applyBorder="1" applyAlignment="1" applyProtection="1">
      <alignment/>
      <protection hidden="1"/>
    </xf>
    <xf numFmtId="179" fontId="109" fillId="0" borderId="24" xfId="759" applyFont="1" applyBorder="1" applyAlignment="1" applyProtection="1">
      <alignment/>
      <protection/>
    </xf>
    <xf numFmtId="0" fontId="109" fillId="0" borderId="0" xfId="759" applyNumberFormat="1" applyFont="1" applyFill="1" applyAlignment="1" applyProtection="1">
      <alignment horizontal="left"/>
      <protection/>
    </xf>
    <xf numFmtId="0" fontId="109" fillId="0" borderId="21" xfId="759" applyNumberFormat="1" applyFont="1" applyFill="1" applyBorder="1" applyAlignment="1" applyProtection="1">
      <alignment horizontal="left"/>
      <protection/>
    </xf>
    <xf numFmtId="168" fontId="109" fillId="0" borderId="21" xfId="759" applyNumberFormat="1" applyFont="1" applyFill="1" applyBorder="1" applyAlignment="1" applyProtection="1">
      <alignment horizontal="centerContinuous"/>
      <protection/>
    </xf>
    <xf numFmtId="3" fontId="109" fillId="0" borderId="21" xfId="757" applyNumberFormat="1" applyFont="1" applyFill="1" applyBorder="1" applyAlignment="1" applyProtection="1">
      <alignment horizontal="right"/>
      <protection hidden="1"/>
    </xf>
    <xf numFmtId="168" fontId="109" fillId="0" borderId="24" xfId="759" applyNumberFormat="1" applyFont="1" applyFill="1" applyBorder="1" applyAlignment="1" applyProtection="1">
      <alignment horizontal="centerContinuous"/>
      <protection/>
    </xf>
    <xf numFmtId="193" fontId="109" fillId="0" borderId="24" xfId="759" applyNumberFormat="1" applyFont="1" applyFill="1" applyBorder="1" applyAlignment="1" applyProtection="1">
      <alignment/>
      <protection/>
    </xf>
    <xf numFmtId="179" fontId="111" fillId="0" borderId="0" xfId="759" applyFont="1" applyFill="1" applyAlignment="1" applyProtection="1">
      <alignment horizontal="centerContinuous"/>
      <protection/>
    </xf>
    <xf numFmtId="193" fontId="109" fillId="0" borderId="0" xfId="759" applyNumberFormat="1" applyFont="1" applyFill="1" applyBorder="1" applyAlignment="1" applyProtection="1">
      <alignment/>
      <protection/>
    </xf>
    <xf numFmtId="193" fontId="109" fillId="0" borderId="21" xfId="759" applyNumberFormat="1" applyFont="1" applyFill="1" applyBorder="1" applyAlignment="1" applyProtection="1">
      <alignment/>
      <protection/>
    </xf>
    <xf numFmtId="179" fontId="109" fillId="0" borderId="21" xfId="759" applyNumberFormat="1" applyFont="1" applyFill="1" applyBorder="1" applyAlignment="1" applyProtection="1">
      <alignment/>
      <protection/>
    </xf>
    <xf numFmtId="0" fontId="110" fillId="0" borderId="0" xfId="0" applyFont="1" applyFill="1" applyAlignment="1">
      <alignment horizontal="justify" vertical="top" wrapText="1"/>
    </xf>
    <xf numFmtId="0" fontId="111" fillId="0" borderId="0" xfId="0" applyFont="1" applyAlignment="1">
      <alignment/>
    </xf>
    <xf numFmtId="0" fontId="111" fillId="0" borderId="23" xfId="0" applyFont="1" applyBorder="1" applyAlignment="1">
      <alignment/>
    </xf>
    <xf numFmtId="0" fontId="109" fillId="0" borderId="0" xfId="0" applyFont="1" applyAlignment="1">
      <alignment/>
    </xf>
    <xf numFmtId="0" fontId="109" fillId="0" borderId="0" xfId="0" applyFont="1" applyFill="1" applyAlignment="1">
      <alignment/>
    </xf>
    <xf numFmtId="16" fontId="109" fillId="0" borderId="0" xfId="0" applyNumberFormat="1" applyFont="1" applyAlignment="1">
      <alignment/>
    </xf>
    <xf numFmtId="16" fontId="109" fillId="0" borderId="0" xfId="0" applyNumberFormat="1" applyFont="1" applyFill="1" applyAlignment="1">
      <alignment/>
    </xf>
    <xf numFmtId="16" fontId="50" fillId="0" borderId="0" xfId="0" applyNumberFormat="1" applyFont="1" applyFill="1" applyAlignment="1">
      <alignment/>
    </xf>
    <xf numFmtId="0" fontId="111" fillId="0" borderId="24" xfId="0" applyFont="1" applyBorder="1" applyAlignment="1">
      <alignment/>
    </xf>
    <xf numFmtId="16" fontId="50" fillId="0" borderId="24" xfId="0" applyNumberFormat="1" applyFont="1" applyBorder="1" applyAlignment="1">
      <alignment/>
    </xf>
    <xf numFmtId="0" fontId="110" fillId="0" borderId="0" xfId="0" applyFont="1" applyFill="1" applyBorder="1" applyAlignment="1">
      <alignment horizontal="center"/>
    </xf>
    <xf numFmtId="4" fontId="31" fillId="0" borderId="0" xfId="0" applyNumberFormat="1" applyFont="1" applyBorder="1" applyAlignment="1">
      <alignment/>
    </xf>
    <xf numFmtId="4" fontId="31" fillId="0" borderId="0" xfId="0" applyNumberFormat="1" applyFont="1" applyFill="1" applyBorder="1" applyAlignment="1">
      <alignment/>
    </xf>
    <xf numFmtId="0" fontId="50" fillId="0" borderId="0" xfId="0" applyFont="1" applyFill="1" applyAlignment="1">
      <alignment horizontal="right"/>
    </xf>
    <xf numFmtId="0" fontId="50" fillId="0" borderId="24" xfId="0" applyFont="1" applyFill="1" applyBorder="1" applyAlignment="1">
      <alignment horizontal="left"/>
    </xf>
    <xf numFmtId="0" fontId="50" fillId="0" borderId="23" xfId="0" applyFont="1" applyFill="1" applyBorder="1" applyAlignment="1">
      <alignment horizontal="right"/>
    </xf>
    <xf numFmtId="179" fontId="113" fillId="0" borderId="21" xfId="759" applyFont="1" applyBorder="1" applyAlignment="1" applyProtection="1">
      <alignment vertical="top"/>
      <protection/>
    </xf>
    <xf numFmtId="179" fontId="112" fillId="0" borderId="21" xfId="759" applyFont="1" applyBorder="1" applyAlignment="1" applyProtection="1">
      <alignment/>
      <protection/>
    </xf>
    <xf numFmtId="49" fontId="112" fillId="0" borderId="21" xfId="759" applyNumberFormat="1" applyFont="1" applyFill="1" applyBorder="1" applyAlignment="1" applyProtection="1">
      <alignment horizontal="right"/>
      <protection/>
    </xf>
    <xf numFmtId="179" fontId="112" fillId="0" borderId="21" xfId="759" applyFont="1" applyFill="1" applyBorder="1" applyAlignment="1" applyProtection="1">
      <alignment/>
      <protection/>
    </xf>
    <xf numFmtId="168" fontId="110" fillId="0" borderId="21" xfId="759" applyNumberFormat="1" applyFont="1" applyFill="1" applyBorder="1" applyAlignment="1" applyProtection="1">
      <alignment/>
      <protection/>
    </xf>
    <xf numFmtId="49" fontId="112" fillId="0" borderId="21" xfId="759" applyNumberFormat="1" applyFont="1" applyFill="1" applyBorder="1" applyAlignment="1" applyProtection="1" quotePrefix="1">
      <alignment horizontal="right"/>
      <protection/>
    </xf>
    <xf numFmtId="1" fontId="112" fillId="0" borderId="21" xfId="759" applyNumberFormat="1" applyFont="1" applyFill="1" applyBorder="1" applyAlignment="1" applyProtection="1" quotePrefix="1">
      <alignment horizontal="right"/>
      <protection/>
    </xf>
    <xf numFmtId="14" fontId="112" fillId="0" borderId="21" xfId="759" applyNumberFormat="1" applyFont="1" applyFill="1" applyBorder="1" applyAlignment="1" applyProtection="1" quotePrefix="1">
      <alignment horizontal="right"/>
      <protection/>
    </xf>
    <xf numFmtId="179" fontId="114" fillId="0" borderId="0" xfId="759" applyFont="1" applyFill="1" applyAlignment="1" applyProtection="1">
      <alignment/>
      <protection/>
    </xf>
    <xf numFmtId="0" fontId="39" fillId="0" borderId="0" xfId="0" applyFont="1" applyAlignment="1">
      <alignment horizontal="left"/>
    </xf>
    <xf numFmtId="0" fontId="112" fillId="0" borderId="0" xfId="0" applyFont="1" applyAlignment="1">
      <alignment/>
    </xf>
    <xf numFmtId="0" fontId="112" fillId="0" borderId="0" xfId="0" applyFont="1" applyFill="1" applyAlignment="1">
      <alignment/>
    </xf>
    <xf numFmtId="0" fontId="39" fillId="0" borderId="0" xfId="0" applyFont="1" applyFill="1" applyBorder="1" applyAlignment="1">
      <alignment/>
    </xf>
    <xf numFmtId="0" fontId="109" fillId="0" borderId="0" xfId="0" applyFont="1" applyFill="1" applyBorder="1" applyAlignment="1">
      <alignment/>
    </xf>
    <xf numFmtId="0" fontId="109" fillId="0" borderId="0" xfId="0" applyFont="1" applyFill="1" applyAlignment="1">
      <alignment/>
    </xf>
    <xf numFmtId="16" fontId="109" fillId="0" borderId="0" xfId="0" applyNumberFormat="1" applyFont="1" applyBorder="1" applyAlignment="1">
      <alignment/>
    </xf>
    <xf numFmtId="0" fontId="39" fillId="0" borderId="0" xfId="0" applyFont="1" applyBorder="1" applyAlignment="1">
      <alignment/>
    </xf>
    <xf numFmtId="0" fontId="39" fillId="0" borderId="0" xfId="0" applyFont="1" applyAlignment="1">
      <alignment/>
    </xf>
    <xf numFmtId="0" fontId="39" fillId="0" borderId="0" xfId="0" applyFont="1" applyFill="1" applyAlignment="1">
      <alignment/>
    </xf>
    <xf numFmtId="0" fontId="39" fillId="0" borderId="0" xfId="0" applyFont="1" applyAlignment="1">
      <alignment/>
    </xf>
    <xf numFmtId="0" fontId="110" fillId="0" borderId="0" xfId="0" applyFont="1" applyFill="1" applyAlignment="1">
      <alignment horizontal="justify" wrapText="1"/>
    </xf>
    <xf numFmtId="0" fontId="111" fillId="0" borderId="24" xfId="0" applyFont="1" applyBorder="1" applyAlignment="1">
      <alignment/>
    </xf>
    <xf numFmtId="193" fontId="111" fillId="0" borderId="24" xfId="759" applyNumberFormat="1" applyFont="1" applyFill="1" applyBorder="1" applyAlignment="1" applyProtection="1">
      <alignment/>
      <protection/>
    </xf>
    <xf numFmtId="0" fontId="111" fillId="0" borderId="0" xfId="0" applyFont="1" applyAlignment="1">
      <alignment/>
    </xf>
    <xf numFmtId="193" fontId="111" fillId="0" borderId="0" xfId="757" applyNumberFormat="1" applyFont="1" applyFill="1" applyAlignment="1" applyProtection="1">
      <alignment/>
      <protection hidden="1"/>
    </xf>
    <xf numFmtId="0" fontId="111" fillId="0" borderId="0" xfId="759" applyNumberFormat="1" applyFont="1" applyFill="1" applyAlignment="1" applyProtection="1">
      <alignment horizontal="left"/>
      <protection/>
    </xf>
    <xf numFmtId="0" fontId="115" fillId="0" borderId="0" xfId="0" applyFont="1" applyAlignment="1">
      <alignment/>
    </xf>
    <xf numFmtId="0" fontId="115" fillId="0" borderId="0" xfId="0" applyFont="1" applyAlignment="1">
      <alignment/>
    </xf>
    <xf numFmtId="193" fontId="115" fillId="0" borderId="0" xfId="757" applyNumberFormat="1" applyFont="1" applyFill="1" applyBorder="1" applyAlignment="1" applyProtection="1">
      <alignment/>
      <protection hidden="1"/>
    </xf>
    <xf numFmtId="0" fontId="115" fillId="0" borderId="0" xfId="0" applyFont="1" applyBorder="1" applyAlignment="1">
      <alignment/>
    </xf>
    <xf numFmtId="0" fontId="115" fillId="0" borderId="0" xfId="0" applyFont="1" applyBorder="1" applyAlignment="1">
      <alignment/>
    </xf>
    <xf numFmtId="179" fontId="115" fillId="0" borderId="0" xfId="758" applyFont="1" applyFill="1" applyBorder="1" applyAlignment="1" applyProtection="1">
      <alignment horizontal="left"/>
      <protection/>
    </xf>
    <xf numFmtId="0" fontId="116" fillId="0" borderId="0" xfId="0" applyFont="1" applyFill="1" applyBorder="1" applyAlignment="1">
      <alignment/>
    </xf>
    <xf numFmtId="193" fontId="115" fillId="0" borderId="0" xfId="757" applyNumberFormat="1" applyFont="1" applyFill="1" applyAlignment="1" applyProtection="1">
      <alignment/>
      <protection hidden="1"/>
    </xf>
    <xf numFmtId="0" fontId="115" fillId="0" borderId="0" xfId="0" applyFont="1" applyFill="1" applyBorder="1" applyAlignment="1">
      <alignment/>
    </xf>
    <xf numFmtId="0" fontId="115" fillId="0" borderId="0" xfId="0" applyFont="1" applyFill="1" applyAlignment="1">
      <alignment horizontal="justify" vertical="top" wrapText="1"/>
    </xf>
    <xf numFmtId="0" fontId="111" fillId="0" borderId="0" xfId="0" applyFont="1" applyBorder="1" applyAlignment="1">
      <alignment/>
    </xf>
    <xf numFmtId="0" fontId="111" fillId="0" borderId="0" xfId="0" applyFont="1" applyBorder="1" applyAlignment="1">
      <alignment/>
    </xf>
    <xf numFmtId="0" fontId="110" fillId="0" borderId="0" xfId="0" applyFont="1" applyAlignment="1">
      <alignment/>
    </xf>
    <xf numFmtId="0" fontId="110" fillId="0" borderId="0" xfId="0" applyFont="1" applyAlignment="1">
      <alignment/>
    </xf>
    <xf numFmtId="0" fontId="110" fillId="0" borderId="0" xfId="0" applyFont="1" applyFill="1" applyAlignment="1">
      <alignment horizontal="left" wrapText="1"/>
    </xf>
    <xf numFmtId="0" fontId="110" fillId="0" borderId="0" xfId="0" applyFont="1" applyAlignment="1">
      <alignment horizontal="right" wrapText="1"/>
    </xf>
    <xf numFmtId="0" fontId="110" fillId="0" borderId="0" xfId="0" applyFont="1" applyFill="1" applyBorder="1" applyAlignment="1">
      <alignment horizontal="right" wrapText="1"/>
    </xf>
    <xf numFmtId="0" fontId="110" fillId="0" borderId="0" xfId="0" applyFont="1" applyBorder="1" applyAlignment="1">
      <alignment/>
    </xf>
    <xf numFmtId="0" fontId="110" fillId="0" borderId="0" xfId="0" applyFont="1" applyBorder="1" applyAlignment="1">
      <alignment/>
    </xf>
    <xf numFmtId="0" fontId="115" fillId="0" borderId="24" xfId="0" applyFont="1" applyBorder="1" applyAlignment="1">
      <alignment/>
    </xf>
    <xf numFmtId="0" fontId="115" fillId="0" borderId="24" xfId="0" applyFont="1" applyBorder="1" applyAlignment="1">
      <alignment/>
    </xf>
    <xf numFmtId="193" fontId="115" fillId="0" borderId="24" xfId="757" applyNumberFormat="1" applyFont="1" applyFill="1" applyBorder="1" applyAlignment="1" applyProtection="1">
      <alignment/>
      <protection hidden="1"/>
    </xf>
    <xf numFmtId="192" fontId="115" fillId="0" borderId="24" xfId="0" applyNumberFormat="1" applyFont="1" applyFill="1" applyBorder="1" applyAlignment="1" applyProtection="1">
      <alignment/>
      <protection/>
    </xf>
    <xf numFmtId="192" fontId="115" fillId="0" borderId="0" xfId="0" applyNumberFormat="1" applyFont="1" applyFill="1" applyAlignment="1" applyProtection="1">
      <alignment/>
      <protection/>
    </xf>
    <xf numFmtId="192" fontId="115" fillId="0" borderId="0" xfId="0" applyNumberFormat="1" applyFont="1" applyFill="1" applyBorder="1" applyAlignment="1" applyProtection="1">
      <alignment/>
      <protection/>
    </xf>
    <xf numFmtId="193" fontId="115" fillId="0" borderId="0" xfId="757" applyNumberFormat="1" applyFont="1" applyFill="1" applyAlignment="1" applyProtection="1">
      <alignment/>
      <protection hidden="1"/>
    </xf>
    <xf numFmtId="0" fontId="115" fillId="0" borderId="0" xfId="0" applyFont="1" applyFill="1" applyAlignment="1">
      <alignment/>
    </xf>
    <xf numFmtId="0" fontId="116" fillId="0" borderId="0" xfId="0" applyFont="1" applyBorder="1" applyAlignment="1">
      <alignment/>
    </xf>
    <xf numFmtId="0" fontId="109" fillId="0" borderId="0" xfId="0" applyFont="1" applyBorder="1" applyAlignment="1">
      <alignment/>
    </xf>
    <xf numFmtId="193" fontId="111" fillId="0" borderId="0" xfId="757" applyNumberFormat="1" applyFont="1" applyFill="1" applyAlignment="1" applyProtection="1">
      <alignment/>
      <protection hidden="1"/>
    </xf>
    <xf numFmtId="0" fontId="115" fillId="0" borderId="0" xfId="0" applyFont="1" applyFill="1" applyBorder="1" applyAlignment="1">
      <alignment/>
    </xf>
    <xf numFmtId="193" fontId="115" fillId="0" borderId="0" xfId="757" applyNumberFormat="1" applyFont="1" applyFill="1" applyBorder="1" applyAlignment="1" applyProtection="1">
      <alignment/>
      <protection hidden="1"/>
    </xf>
    <xf numFmtId="0" fontId="115" fillId="0" borderId="24" xfId="0" applyFont="1" applyFill="1" applyBorder="1" applyAlignment="1">
      <alignment/>
    </xf>
    <xf numFmtId="0" fontId="115" fillId="0" borderId="24" xfId="0" applyFont="1" applyFill="1" applyBorder="1" applyAlignment="1">
      <alignment/>
    </xf>
    <xf numFmtId="0" fontId="115" fillId="0" borderId="0" xfId="0" applyFont="1" applyFill="1" applyAlignment="1">
      <alignment/>
    </xf>
    <xf numFmtId="0" fontId="115" fillId="0" borderId="24" xfId="0" applyFont="1" applyBorder="1" applyAlignment="1">
      <alignment wrapText="1"/>
    </xf>
    <xf numFmtId="193" fontId="115" fillId="0" borderId="23" xfId="757" applyNumberFormat="1" applyFont="1" applyFill="1" applyBorder="1" applyAlignment="1" applyProtection="1">
      <alignment/>
      <protection hidden="1"/>
    </xf>
    <xf numFmtId="0" fontId="116" fillId="0" borderId="24" xfId="0" applyFont="1" applyBorder="1" applyAlignment="1">
      <alignment wrapText="1"/>
    </xf>
    <xf numFmtId="0" fontId="116" fillId="0" borderId="24" xfId="0" applyFont="1" applyFill="1" applyBorder="1" applyAlignment="1">
      <alignment wrapText="1"/>
    </xf>
    <xf numFmtId="0" fontId="115" fillId="0" borderId="23" xfId="0" applyFont="1" applyBorder="1" applyAlignment="1">
      <alignment/>
    </xf>
    <xf numFmtId="0" fontId="115" fillId="0" borderId="24" xfId="0" applyFont="1" applyFill="1" applyBorder="1" applyAlignment="1">
      <alignment wrapText="1"/>
    </xf>
    <xf numFmtId="0" fontId="115" fillId="0" borderId="24" xfId="0" applyFont="1" applyBorder="1" applyAlignment="1">
      <alignment vertical="top" wrapText="1"/>
    </xf>
    <xf numFmtId="4" fontId="115" fillId="0" borderId="24" xfId="0" applyNumberFormat="1" applyFont="1" applyBorder="1" applyAlignment="1">
      <alignment/>
    </xf>
    <xf numFmtId="0" fontId="115" fillId="0" borderId="0" xfId="0" applyFont="1" applyBorder="1" applyAlignment="1">
      <alignment vertical="top" wrapText="1"/>
    </xf>
    <xf numFmtId="4" fontId="115" fillId="0" borderId="0" xfId="0" applyNumberFormat="1" applyFont="1" applyBorder="1" applyAlignment="1">
      <alignment/>
    </xf>
    <xf numFmtId="193" fontId="115" fillId="0" borderId="0" xfId="757" applyNumberFormat="1" applyFont="1" applyFill="1" applyBorder="1" applyAlignment="1" applyProtection="1">
      <alignment horizontal="right"/>
      <protection hidden="1"/>
    </xf>
    <xf numFmtId="0" fontId="115" fillId="0" borderId="0" xfId="0" applyFont="1" applyFill="1" applyBorder="1" applyAlignment="1">
      <alignment vertical="top" wrapText="1"/>
    </xf>
    <xf numFmtId="4" fontId="115" fillId="0" borderId="0" xfId="0" applyNumberFormat="1" applyFont="1" applyFill="1" applyBorder="1" applyAlignment="1">
      <alignment/>
    </xf>
    <xf numFmtId="0" fontId="115" fillId="0" borderId="24" xfId="0" applyFont="1" applyFill="1" applyBorder="1" applyAlignment="1">
      <alignment vertical="top" wrapText="1"/>
    </xf>
    <xf numFmtId="4" fontId="115" fillId="0" borderId="24" xfId="0" applyNumberFormat="1" applyFont="1" applyFill="1" applyBorder="1" applyAlignment="1">
      <alignment/>
    </xf>
    <xf numFmtId="193" fontId="115" fillId="0" borderId="24" xfId="757" applyNumberFormat="1" applyFont="1" applyFill="1" applyBorder="1" applyAlignment="1" applyProtection="1">
      <alignment horizontal="right"/>
      <protection hidden="1"/>
    </xf>
    <xf numFmtId="192" fontId="115" fillId="0" borderId="24" xfId="757" applyNumberFormat="1" applyFont="1" applyFill="1" applyBorder="1" applyAlignment="1" applyProtection="1">
      <alignment horizontal="right"/>
      <protection hidden="1"/>
    </xf>
    <xf numFmtId="0" fontId="115" fillId="0" borderId="0" xfId="0" applyFont="1" applyFill="1" applyAlignment="1">
      <alignment vertical="top" wrapText="1"/>
    </xf>
    <xf numFmtId="192" fontId="115" fillId="0" borderId="0" xfId="757" applyNumberFormat="1" applyFont="1" applyFill="1" applyBorder="1" applyAlignment="1" applyProtection="1">
      <alignment horizontal="right"/>
      <protection hidden="1"/>
    </xf>
    <xf numFmtId="4" fontId="115" fillId="0" borderId="0" xfId="0" applyNumberFormat="1" applyFont="1" applyFill="1" applyAlignment="1">
      <alignment/>
    </xf>
    <xf numFmtId="192" fontId="116" fillId="0" borderId="0" xfId="757" applyNumberFormat="1" applyFont="1" applyFill="1" applyBorder="1" applyAlignment="1" applyProtection="1">
      <alignment horizontal="right"/>
      <protection hidden="1"/>
    </xf>
    <xf numFmtId="0" fontId="115" fillId="0" borderId="0" xfId="0" applyFont="1" applyAlignment="1">
      <alignment vertical="top" wrapText="1"/>
    </xf>
    <xf numFmtId="0" fontId="116" fillId="0" borderId="0" xfId="0" applyFont="1" applyFill="1" applyAlignment="1">
      <alignment/>
    </xf>
    <xf numFmtId="10" fontId="115" fillId="0" borderId="0" xfId="768" applyNumberFormat="1" applyFont="1" applyFill="1" applyBorder="1" applyAlignment="1" applyProtection="1">
      <alignment horizontal="right"/>
      <protection hidden="1"/>
    </xf>
    <xf numFmtId="3" fontId="115" fillId="0" borderId="0" xfId="0" applyNumberFormat="1" applyFont="1" applyFill="1" applyBorder="1" applyAlignment="1">
      <alignment/>
    </xf>
    <xf numFmtId="3" fontId="115" fillId="0" borderId="0" xfId="0" applyNumberFormat="1" applyFont="1" applyFill="1" applyAlignment="1">
      <alignment/>
    </xf>
    <xf numFmtId="193" fontId="115" fillId="0" borderId="0" xfId="0" applyNumberFormat="1" applyFont="1" applyFill="1" applyBorder="1" applyAlignment="1">
      <alignment/>
    </xf>
    <xf numFmtId="193" fontId="115" fillId="0" borderId="0" xfId="0" applyNumberFormat="1" applyFont="1" applyFill="1" applyAlignment="1">
      <alignment/>
    </xf>
    <xf numFmtId="193" fontId="116" fillId="0" borderId="0" xfId="757" applyNumberFormat="1" applyFont="1" applyFill="1" applyBorder="1" applyAlignment="1" applyProtection="1">
      <alignment horizontal="right"/>
      <protection hidden="1"/>
    </xf>
    <xf numFmtId="3" fontId="115" fillId="0" borderId="0" xfId="0" applyNumberFormat="1" applyFont="1" applyFill="1" applyAlignment="1">
      <alignment/>
    </xf>
    <xf numFmtId="3" fontId="115" fillId="0" borderId="0" xfId="0" applyNumberFormat="1" applyFont="1" applyFill="1" applyBorder="1" applyAlignment="1">
      <alignment/>
    </xf>
    <xf numFmtId="0" fontId="115" fillId="0" borderId="0" xfId="0" applyFont="1" applyFill="1" applyBorder="1" applyAlignment="1">
      <alignment horizontal="right"/>
    </xf>
    <xf numFmtId="182" fontId="115" fillId="0" borderId="0" xfId="757" applyNumberFormat="1" applyFont="1" applyFill="1" applyBorder="1" applyAlignment="1" applyProtection="1">
      <alignment horizontal="right"/>
      <protection hidden="1"/>
    </xf>
    <xf numFmtId="0" fontId="115" fillId="0" borderId="23" xfId="0" applyFont="1" applyFill="1" applyBorder="1" applyAlignment="1">
      <alignment/>
    </xf>
    <xf numFmtId="3" fontId="115" fillId="0" borderId="24" xfId="0" applyNumberFormat="1" applyFont="1" applyFill="1" applyBorder="1" applyAlignment="1">
      <alignment/>
    </xf>
    <xf numFmtId="3" fontId="115" fillId="0" borderId="23" xfId="0" applyNumberFormat="1" applyFont="1" applyFill="1" applyBorder="1" applyAlignment="1">
      <alignment/>
    </xf>
    <xf numFmtId="0" fontId="116" fillId="0" borderId="24" xfId="0" applyFont="1" applyFill="1" applyBorder="1" applyAlignment="1">
      <alignment vertical="top" wrapText="1"/>
    </xf>
    <xf numFmtId="0" fontId="116" fillId="0" borderId="0" xfId="0" applyFont="1" applyFill="1" applyBorder="1" applyAlignment="1">
      <alignment vertical="top" wrapText="1"/>
    </xf>
    <xf numFmtId="193" fontId="115" fillId="0" borderId="23" xfId="757" applyNumberFormat="1" applyFont="1" applyFill="1" applyBorder="1" applyAlignment="1" applyProtection="1">
      <alignment horizontal="right"/>
      <protection hidden="1"/>
    </xf>
    <xf numFmtId="0" fontId="115" fillId="0" borderId="0" xfId="0" applyFont="1" applyAlignment="1" quotePrefix="1">
      <alignment/>
    </xf>
    <xf numFmtId="0" fontId="115" fillId="0" borderId="0" xfId="0" applyFont="1" applyBorder="1" applyAlignment="1" quotePrefix="1">
      <alignment/>
    </xf>
    <xf numFmtId="0" fontId="115" fillId="0" borderId="33" xfId="0" applyFont="1" applyBorder="1" applyAlignment="1">
      <alignment/>
    </xf>
    <xf numFmtId="0" fontId="115" fillId="0" borderId="33" xfId="0" applyFont="1" applyBorder="1" applyAlignment="1">
      <alignment vertical="top" wrapText="1"/>
    </xf>
    <xf numFmtId="0" fontId="115" fillId="0" borderId="33" xfId="0" applyFont="1" applyBorder="1" applyAlignment="1">
      <alignment/>
    </xf>
    <xf numFmtId="193" fontId="115" fillId="0" borderId="33" xfId="757" applyNumberFormat="1" applyFont="1" applyFill="1" applyBorder="1" applyAlignment="1" applyProtection="1">
      <alignment horizontal="right"/>
      <protection hidden="1"/>
    </xf>
    <xf numFmtId="0" fontId="115" fillId="0" borderId="34" xfId="0" applyFont="1" applyBorder="1" applyAlignment="1">
      <alignment/>
    </xf>
    <xf numFmtId="0" fontId="115" fillId="0" borderId="34" xfId="0" applyFont="1" applyBorder="1" applyAlignment="1">
      <alignment vertical="top" wrapText="1"/>
    </xf>
    <xf numFmtId="0" fontId="115" fillId="0" borderId="34" xfId="0" applyFont="1" applyBorder="1" applyAlignment="1">
      <alignment/>
    </xf>
    <xf numFmtId="193" fontId="115" fillId="0" borderId="34" xfId="757" applyNumberFormat="1" applyFont="1" applyFill="1" applyBorder="1" applyAlignment="1" applyProtection="1">
      <alignment horizontal="right"/>
      <protection hidden="1"/>
    </xf>
    <xf numFmtId="0" fontId="115" fillId="0" borderId="0" xfId="0" applyFont="1" applyFill="1" applyAlignment="1">
      <alignment vertical="top"/>
    </xf>
    <xf numFmtId="0" fontId="112" fillId="0" borderId="0" xfId="0" applyFont="1" applyAlignment="1">
      <alignment/>
    </xf>
    <xf numFmtId="0" fontId="112" fillId="0" borderId="0" xfId="0" applyFont="1" applyFill="1" applyBorder="1" applyAlignment="1">
      <alignment horizontal="right"/>
    </xf>
    <xf numFmtId="0" fontId="112" fillId="0" borderId="0" xfId="0" applyFont="1" applyBorder="1" applyAlignment="1">
      <alignment/>
    </xf>
    <xf numFmtId="0" fontId="112" fillId="0" borderId="23" xfId="0" applyFont="1" applyBorder="1" applyAlignment="1">
      <alignment/>
    </xf>
    <xf numFmtId="0" fontId="110" fillId="0" borderId="0" xfId="0" applyFont="1" applyFill="1" applyAlignment="1">
      <alignment/>
    </xf>
    <xf numFmtId="0" fontId="110" fillId="0" borderId="0" xfId="0" applyFont="1" applyFill="1" applyAlignment="1">
      <alignment/>
    </xf>
    <xf numFmtId="4" fontId="110" fillId="0" borderId="0" xfId="0" applyNumberFormat="1" applyFont="1" applyFill="1" applyAlignment="1">
      <alignment/>
    </xf>
    <xf numFmtId="182" fontId="112" fillId="0" borderId="0" xfId="757" applyNumberFormat="1" applyFont="1" applyFill="1" applyBorder="1" applyAlignment="1" applyProtection="1">
      <alignment horizontal="right"/>
      <protection hidden="1"/>
    </xf>
    <xf numFmtId="0" fontId="112" fillId="0" borderId="0" xfId="0" applyFont="1" applyFill="1" applyAlignment="1">
      <alignment/>
    </xf>
    <xf numFmtId="14" fontId="112" fillId="0" borderId="0" xfId="0" applyNumberFormat="1" applyFont="1" applyFill="1" applyAlignment="1">
      <alignment horizontal="left"/>
    </xf>
    <xf numFmtId="0" fontId="112" fillId="0" borderId="0" xfId="0" applyFont="1" applyFill="1" applyBorder="1" applyAlignment="1">
      <alignment/>
    </xf>
    <xf numFmtId="0" fontId="112" fillId="0" borderId="23" xfId="0" applyFont="1" applyFill="1" applyBorder="1" applyAlignment="1">
      <alignment/>
    </xf>
    <xf numFmtId="0" fontId="110" fillId="0" borderId="0" xfId="0" applyFont="1" applyAlignment="1">
      <alignment vertical="top" wrapText="1"/>
    </xf>
    <xf numFmtId="0" fontId="110" fillId="0" borderId="0" xfId="0" applyFont="1" applyBorder="1" applyAlignment="1">
      <alignment vertical="top" wrapText="1"/>
    </xf>
    <xf numFmtId="0" fontId="112" fillId="0" borderId="0" xfId="0" applyFont="1" applyFill="1" applyBorder="1" applyAlignment="1">
      <alignment horizontal="right" wrapText="1"/>
    </xf>
    <xf numFmtId="0" fontId="112" fillId="0" borderId="0" xfId="0" applyFont="1" applyAlignment="1">
      <alignment wrapText="1"/>
    </xf>
    <xf numFmtId="193" fontId="112" fillId="0" borderId="0" xfId="759" applyNumberFormat="1" applyFont="1" applyFill="1" applyBorder="1" applyAlignment="1" applyProtection="1">
      <alignment/>
      <protection/>
    </xf>
    <xf numFmtId="193" fontId="112" fillId="0" borderId="0" xfId="759" applyNumberFormat="1" applyFont="1" applyFill="1" applyBorder="1" applyAlignment="1" applyProtection="1">
      <alignment/>
      <protection/>
    </xf>
    <xf numFmtId="193" fontId="110" fillId="0" borderId="0" xfId="0" applyNumberFormat="1" applyFont="1" applyFill="1" applyAlignment="1">
      <alignment/>
    </xf>
    <xf numFmtId="0" fontId="112" fillId="0" borderId="0" xfId="0" applyFont="1" applyFill="1" applyBorder="1" applyAlignment="1">
      <alignment/>
    </xf>
    <xf numFmtId="0" fontId="112" fillId="0" borderId="0" xfId="0" applyFont="1" applyBorder="1" applyAlignment="1">
      <alignment/>
    </xf>
    <xf numFmtId="193" fontId="111" fillId="0" borderId="24" xfId="757" applyNumberFormat="1" applyFont="1" applyFill="1" applyBorder="1" applyAlignment="1" applyProtection="1">
      <alignment/>
      <protection hidden="1"/>
    </xf>
    <xf numFmtId="0" fontId="109" fillId="0" borderId="24" xfId="0" applyFont="1" applyBorder="1" applyAlignment="1">
      <alignment/>
    </xf>
    <xf numFmtId="0" fontId="109" fillId="0" borderId="24" xfId="0" applyFont="1" applyBorder="1" applyAlignment="1">
      <alignment/>
    </xf>
    <xf numFmtId="193" fontId="111" fillId="0" borderId="0" xfId="757" applyNumberFormat="1" applyFont="1" applyFill="1" applyBorder="1" applyAlignment="1" applyProtection="1">
      <alignment/>
      <protection hidden="1"/>
    </xf>
    <xf numFmtId="0" fontId="109" fillId="0" borderId="24" xfId="0" applyFont="1" applyFill="1" applyBorder="1" applyAlignment="1">
      <alignment/>
    </xf>
    <xf numFmtId="0" fontId="109" fillId="0" borderId="24" xfId="0" applyFont="1" applyFill="1" applyBorder="1" applyAlignment="1">
      <alignment/>
    </xf>
    <xf numFmtId="0" fontId="111" fillId="0" borderId="0" xfId="0" applyFont="1" applyFill="1" applyBorder="1" applyAlignment="1">
      <alignment/>
    </xf>
    <xf numFmtId="0" fontId="111" fillId="0" borderId="24" xfId="0" applyFont="1" applyFill="1" applyBorder="1" applyAlignment="1">
      <alignment/>
    </xf>
    <xf numFmtId="193" fontId="109" fillId="0" borderId="24" xfId="757" applyNumberFormat="1" applyFont="1" applyFill="1" applyBorder="1" applyAlignment="1" applyProtection="1">
      <alignment horizontal="right"/>
      <protection hidden="1"/>
    </xf>
    <xf numFmtId="0" fontId="109" fillId="0" borderId="24" xfId="0" applyFont="1" applyBorder="1" applyAlignment="1">
      <alignment wrapText="1"/>
    </xf>
    <xf numFmtId="4" fontId="111" fillId="0" borderId="24" xfId="0" applyNumberFormat="1" applyFont="1" applyBorder="1" applyAlignment="1">
      <alignment/>
    </xf>
    <xf numFmtId="0" fontId="111" fillId="0" borderId="24" xfId="0" applyFont="1" applyBorder="1" applyAlignment="1">
      <alignment wrapText="1"/>
    </xf>
    <xf numFmtId="0" fontId="111" fillId="0" borderId="24" xfId="0" applyFont="1" applyBorder="1" applyAlignment="1">
      <alignment vertical="top" wrapText="1"/>
    </xf>
    <xf numFmtId="0" fontId="111" fillId="0" borderId="24" xfId="0" applyFont="1" applyFill="1" applyBorder="1" applyAlignment="1">
      <alignment/>
    </xf>
    <xf numFmtId="0" fontId="111" fillId="0" borderId="24" xfId="0" applyFont="1" applyFill="1" applyBorder="1" applyAlignment="1">
      <alignment vertical="top" wrapText="1"/>
    </xf>
    <xf numFmtId="4" fontId="111" fillId="0" borderId="24" xfId="0" applyNumberFormat="1" applyFont="1" applyFill="1" applyBorder="1" applyAlignment="1">
      <alignment/>
    </xf>
    <xf numFmtId="0" fontId="111" fillId="0" borderId="0" xfId="0" applyFont="1" applyFill="1" applyAlignment="1">
      <alignment/>
    </xf>
    <xf numFmtId="0" fontId="111" fillId="0" borderId="0" xfId="0" applyFont="1" applyFill="1" applyAlignment="1">
      <alignment vertical="top" wrapText="1"/>
    </xf>
    <xf numFmtId="0" fontId="111" fillId="0" borderId="0" xfId="0" applyFont="1" applyFill="1" applyAlignment="1">
      <alignment/>
    </xf>
    <xf numFmtId="4" fontId="111" fillId="0" borderId="0" xfId="0" applyNumberFormat="1" applyFont="1" applyFill="1" applyAlignment="1">
      <alignment/>
    </xf>
    <xf numFmtId="0" fontId="111" fillId="0" borderId="0" xfId="0" applyFont="1" applyFill="1" applyBorder="1" applyAlignment="1">
      <alignment/>
    </xf>
    <xf numFmtId="0" fontId="109" fillId="0" borderId="24" xfId="0" applyFont="1" applyFill="1" applyBorder="1" applyAlignment="1">
      <alignment vertical="top" wrapText="1"/>
    </xf>
    <xf numFmtId="0" fontId="111" fillId="0" borderId="0" xfId="0" applyFont="1" applyBorder="1" applyAlignment="1">
      <alignment vertical="top" wrapText="1"/>
    </xf>
    <xf numFmtId="0" fontId="111" fillId="0" borderId="24" xfId="0" applyFont="1" applyFill="1" applyBorder="1" applyAlignment="1">
      <alignment wrapText="1"/>
    </xf>
    <xf numFmtId="0" fontId="115" fillId="0" borderId="24" xfId="0" applyFont="1" applyFill="1" applyBorder="1" applyAlignment="1">
      <alignment horizontal="justify" wrapText="1"/>
    </xf>
    <xf numFmtId="0" fontId="115" fillId="0" borderId="0" xfId="0" applyFont="1" applyFill="1" applyBorder="1" applyAlignment="1">
      <alignment horizontal="justify" wrapText="1"/>
    </xf>
    <xf numFmtId="0" fontId="115" fillId="0" borderId="23" xfId="0" applyFont="1" applyFill="1" applyBorder="1" applyAlignment="1">
      <alignment horizontal="justify" wrapText="1"/>
    </xf>
    <xf numFmtId="0" fontId="116" fillId="0" borderId="24" xfId="0" applyFont="1" applyBorder="1" applyAlignment="1">
      <alignment/>
    </xf>
    <xf numFmtId="0" fontId="116" fillId="0" borderId="0" xfId="0" applyFont="1" applyAlignment="1">
      <alignment/>
    </xf>
    <xf numFmtId="3" fontId="115" fillId="0" borderId="0" xfId="0" applyNumberFormat="1" applyFont="1" applyAlignment="1">
      <alignment/>
    </xf>
    <xf numFmtId="4" fontId="115" fillId="0" borderId="0" xfId="0" applyNumberFormat="1" applyFont="1" applyAlignment="1">
      <alignment/>
    </xf>
    <xf numFmtId="0" fontId="115" fillId="0" borderId="0" xfId="0" applyFont="1" applyFill="1" applyAlignment="1">
      <alignment horizontal="justify" wrapText="1"/>
    </xf>
    <xf numFmtId="10" fontId="115" fillId="0" borderId="0" xfId="0" applyNumberFormat="1" applyFont="1" applyFill="1" applyAlignment="1">
      <alignment horizontal="right"/>
    </xf>
    <xf numFmtId="0" fontId="115" fillId="0" borderId="0" xfId="0" applyFont="1" applyFill="1" applyAlignment="1">
      <alignment horizontal="right"/>
    </xf>
    <xf numFmtId="0" fontId="115" fillId="0" borderId="24" xfId="0" applyFont="1" applyFill="1" applyBorder="1" applyAlignment="1">
      <alignment horizontal="right"/>
    </xf>
    <xf numFmtId="10" fontId="115" fillId="0" borderId="0" xfId="0" applyNumberFormat="1" applyFont="1" applyFill="1" applyBorder="1" applyAlignment="1">
      <alignment horizontal="right"/>
    </xf>
    <xf numFmtId="4" fontId="110" fillId="0" borderId="0" xfId="0" applyNumberFormat="1" applyFont="1" applyBorder="1" applyAlignment="1">
      <alignment/>
    </xf>
    <xf numFmtId="0" fontId="110" fillId="0" borderId="23" xfId="0" applyFont="1" applyBorder="1" applyAlignment="1">
      <alignment/>
    </xf>
    <xf numFmtId="49" fontId="110" fillId="0" borderId="0" xfId="0" applyNumberFormat="1" applyFont="1" applyFill="1" applyBorder="1" applyAlignment="1">
      <alignment horizontal="right" wrapText="1"/>
    </xf>
    <xf numFmtId="49" fontId="110" fillId="0" borderId="0" xfId="0" applyNumberFormat="1" applyFont="1" applyBorder="1" applyAlignment="1">
      <alignment horizontal="right" wrapText="1"/>
    </xf>
    <xf numFmtId="193" fontId="111" fillId="0" borderId="24" xfId="757" applyNumberFormat="1" applyFont="1" applyFill="1" applyBorder="1" applyAlignment="1" applyProtection="1">
      <alignment horizontal="right"/>
      <protection hidden="1"/>
    </xf>
    <xf numFmtId="195" fontId="111" fillId="0" borderId="0" xfId="768" applyNumberFormat="1" applyFont="1" applyFill="1" applyBorder="1" applyAlignment="1" applyProtection="1">
      <alignment horizontal="right"/>
      <protection hidden="1"/>
    </xf>
    <xf numFmtId="0" fontId="111" fillId="0" borderId="23" xfId="0" applyFont="1" applyBorder="1" applyAlignment="1">
      <alignment/>
    </xf>
    <xf numFmtId="195" fontId="111" fillId="0" borderId="23" xfId="768" applyNumberFormat="1" applyFont="1" applyFill="1" applyBorder="1" applyAlignment="1" applyProtection="1">
      <alignment horizontal="right"/>
      <protection hidden="1"/>
    </xf>
    <xf numFmtId="2" fontId="112" fillId="0" borderId="23" xfId="0" applyNumberFormat="1" applyFont="1" applyFill="1" applyBorder="1" applyAlignment="1">
      <alignment horizontal="right" wrapText="1"/>
    </xf>
    <xf numFmtId="49" fontId="112" fillId="0" borderId="23" xfId="0" applyNumberFormat="1" applyFont="1" applyFill="1" applyBorder="1" applyAlignment="1">
      <alignment horizontal="centerContinuous" wrapText="1"/>
    </xf>
    <xf numFmtId="0" fontId="110" fillId="0" borderId="23" xfId="0" applyFont="1" applyBorder="1" applyAlignment="1">
      <alignment horizontal="centerContinuous"/>
    </xf>
    <xf numFmtId="0" fontId="110" fillId="0" borderId="23" xfId="0" applyFont="1" applyFill="1" applyBorder="1" applyAlignment="1">
      <alignment horizontal="centerContinuous" vertical="top" wrapText="1"/>
    </xf>
    <xf numFmtId="0" fontId="110" fillId="0" borderId="23" xfId="0" applyFont="1" applyFill="1" applyBorder="1" applyAlignment="1">
      <alignment horizontal="right" wrapText="1"/>
    </xf>
    <xf numFmtId="193" fontId="111" fillId="0" borderId="0" xfId="757" applyNumberFormat="1" applyFont="1" applyFill="1" applyBorder="1" applyAlignment="1" applyProtection="1">
      <alignment horizontal="right"/>
      <protection hidden="1"/>
    </xf>
    <xf numFmtId="3" fontId="111" fillId="0" borderId="24" xfId="0" applyNumberFormat="1" applyFont="1" applyFill="1" applyBorder="1" applyAlignment="1">
      <alignment/>
    </xf>
    <xf numFmtId="49" fontId="110" fillId="0" borderId="23" xfId="0" applyNumberFormat="1" applyFont="1" applyFill="1" applyBorder="1" applyAlignment="1">
      <alignment horizontal="right" wrapText="1"/>
    </xf>
    <xf numFmtId="193" fontId="111" fillId="0" borderId="24" xfId="0" applyNumberFormat="1" applyFont="1" applyFill="1" applyBorder="1" applyAlignment="1">
      <alignment/>
    </xf>
    <xf numFmtId="3" fontId="111" fillId="0" borderId="0" xfId="0" applyNumberFormat="1" applyFont="1" applyFill="1" applyAlignment="1">
      <alignment/>
    </xf>
    <xf numFmtId="3" fontId="111" fillId="0" borderId="24" xfId="757" applyNumberFormat="1" applyFont="1" applyFill="1" applyBorder="1" applyAlignment="1" applyProtection="1">
      <alignment horizontal="right"/>
      <protection hidden="1"/>
    </xf>
    <xf numFmtId="0" fontId="110" fillId="0" borderId="0" xfId="0" applyFont="1" applyFill="1" applyBorder="1" applyAlignment="1">
      <alignment/>
    </xf>
    <xf numFmtId="0" fontId="110" fillId="0" borderId="23" xfId="0" applyFont="1" applyBorder="1" applyAlignment="1">
      <alignment/>
    </xf>
    <xf numFmtId="0" fontId="110" fillId="0" borderId="0" xfId="0" applyFont="1" applyFill="1" applyBorder="1" applyAlignment="1">
      <alignment horizontal="right"/>
    </xf>
    <xf numFmtId="0" fontId="110" fillId="0" borderId="0" xfId="0" applyFont="1" applyAlignment="1">
      <alignment horizontal="right"/>
    </xf>
    <xf numFmtId="0" fontId="110" fillId="0" borderId="0" xfId="0" applyFont="1" applyFill="1" applyAlignment="1">
      <alignment horizontal="right"/>
    </xf>
    <xf numFmtId="0" fontId="110" fillId="0" borderId="0" xfId="0" applyFont="1" applyBorder="1" applyAlignment="1">
      <alignment horizontal="right"/>
    </xf>
    <xf numFmtId="0" fontId="110" fillId="0" borderId="23" xfId="0" applyFont="1" applyFill="1" applyBorder="1" applyAlignment="1">
      <alignment horizontal="right"/>
    </xf>
    <xf numFmtId="49" fontId="110" fillId="0" borderId="23" xfId="0" applyNumberFormat="1" applyFont="1" applyFill="1" applyBorder="1" applyAlignment="1">
      <alignment horizontal="right"/>
    </xf>
    <xf numFmtId="0" fontId="110" fillId="0" borderId="0" xfId="0" applyFont="1" applyFill="1" applyAlignment="1">
      <alignment horizontal="center" wrapText="1"/>
    </xf>
    <xf numFmtId="0" fontId="110" fillId="0" borderId="24" xfId="0" applyFont="1" applyFill="1" applyBorder="1" applyAlignment="1">
      <alignment horizontal="left"/>
    </xf>
    <xf numFmtId="0" fontId="110" fillId="0" borderId="0" xfId="0" applyFont="1" applyFill="1" applyBorder="1" applyAlignment="1">
      <alignment horizontal="left"/>
    </xf>
    <xf numFmtId="3" fontId="111" fillId="0" borderId="0" xfId="757" applyNumberFormat="1" applyFont="1" applyFill="1" applyBorder="1" applyAlignment="1" applyProtection="1">
      <alignment horizontal="right"/>
      <protection hidden="1"/>
    </xf>
    <xf numFmtId="49" fontId="110" fillId="0" borderId="23" xfId="0" applyNumberFormat="1" applyFont="1" applyBorder="1" applyAlignment="1">
      <alignment horizontal="centerContinuous" wrapText="1"/>
    </xf>
    <xf numFmtId="0" fontId="110" fillId="0" borderId="23" xfId="0" applyFont="1" applyBorder="1" applyAlignment="1">
      <alignment horizontal="centerContinuous" vertical="top" wrapText="1"/>
    </xf>
    <xf numFmtId="49" fontId="110" fillId="0" borderId="23" xfId="0" applyNumberFormat="1" applyFont="1" applyFill="1" applyBorder="1" applyAlignment="1">
      <alignment horizontal="centerContinuous" wrapText="1"/>
    </xf>
    <xf numFmtId="0" fontId="110" fillId="0" borderId="23" xfId="0" applyFont="1" applyFill="1" applyBorder="1" applyAlignment="1">
      <alignment horizontal="centerContinuous"/>
    </xf>
    <xf numFmtId="3" fontId="111" fillId="0" borderId="0" xfId="0" applyNumberFormat="1" applyFont="1" applyFill="1" applyBorder="1" applyAlignment="1">
      <alignment/>
    </xf>
    <xf numFmtId="3" fontId="111" fillId="0" borderId="24" xfId="0" applyNumberFormat="1" applyFont="1" applyFill="1" applyBorder="1" applyAlignment="1">
      <alignment/>
    </xf>
    <xf numFmtId="0" fontId="110" fillId="0" borderId="0" xfId="0" applyFont="1" applyFill="1" applyBorder="1" applyAlignment="1">
      <alignment/>
    </xf>
    <xf numFmtId="0" fontId="110" fillId="0" borderId="24" xfId="0" applyFont="1" applyBorder="1" applyAlignment="1">
      <alignment/>
    </xf>
    <xf numFmtId="49" fontId="112" fillId="0" borderId="23" xfId="0" applyNumberFormat="1" applyFont="1" applyBorder="1" applyAlignment="1">
      <alignment horizontal="centerContinuous" wrapText="1"/>
    </xf>
    <xf numFmtId="0" fontId="112" fillId="0" borderId="23" xfId="0" applyFont="1" applyBorder="1" applyAlignment="1">
      <alignment horizontal="centerContinuous"/>
    </xf>
    <xf numFmtId="0" fontId="112" fillId="0" borderId="23" xfId="0" applyFont="1" applyBorder="1" applyAlignment="1">
      <alignment horizontal="centerContinuous" vertical="top" wrapText="1"/>
    </xf>
    <xf numFmtId="0" fontId="112" fillId="0" borderId="23" xfId="0" applyFont="1" applyFill="1" applyBorder="1" applyAlignment="1">
      <alignment horizontal="centerContinuous"/>
    </xf>
    <xf numFmtId="0" fontId="110" fillId="0" borderId="23" xfId="0" applyFont="1" applyBorder="1" applyAlignment="1">
      <alignment horizontal="right" wrapText="1"/>
    </xf>
    <xf numFmtId="49" fontId="110" fillId="0" borderId="23" xfId="0" applyNumberFormat="1" applyFont="1" applyBorder="1" applyAlignment="1">
      <alignment horizontal="right" wrapText="1"/>
    </xf>
    <xf numFmtId="194" fontId="111" fillId="0" borderId="0" xfId="757" applyNumberFormat="1" applyFont="1" applyFill="1" applyBorder="1" applyAlignment="1" applyProtection="1">
      <alignment horizontal="right"/>
      <protection hidden="1"/>
    </xf>
    <xf numFmtId="192" fontId="111" fillId="0" borderId="24" xfId="757" applyNumberFormat="1" applyFont="1" applyFill="1" applyBorder="1" applyAlignment="1" applyProtection="1">
      <alignment horizontal="right"/>
      <protection hidden="1"/>
    </xf>
    <xf numFmtId="49" fontId="110" fillId="0" borderId="0" xfId="0" applyNumberFormat="1" applyFont="1" applyFill="1" applyBorder="1" applyAlignment="1">
      <alignment horizontal="right"/>
    </xf>
    <xf numFmtId="0" fontId="110" fillId="0" borderId="0" xfId="0" applyFont="1" applyBorder="1" applyAlignment="1">
      <alignment wrapText="1"/>
    </xf>
    <xf numFmtId="193" fontId="111" fillId="0" borderId="0" xfId="759" applyNumberFormat="1" applyFont="1" applyFill="1" applyBorder="1" applyAlignment="1" applyProtection="1">
      <alignment/>
      <protection/>
    </xf>
    <xf numFmtId="192" fontId="111" fillId="0" borderId="0" xfId="0" applyNumberFormat="1" applyFont="1" applyFill="1" applyBorder="1" applyAlignment="1" applyProtection="1">
      <alignment/>
      <protection/>
    </xf>
    <xf numFmtId="9" fontId="111" fillId="0" borderId="0" xfId="768" applyFont="1" applyFill="1" applyBorder="1" applyAlignment="1" applyProtection="1">
      <alignment/>
      <protection/>
    </xf>
    <xf numFmtId="193" fontId="109" fillId="0" borderId="24" xfId="757" applyNumberFormat="1" applyFont="1" applyFill="1" applyBorder="1" applyAlignment="1" applyProtection="1">
      <alignment/>
      <protection hidden="1"/>
    </xf>
    <xf numFmtId="0" fontId="115" fillId="0" borderId="0" xfId="0" applyFont="1" applyFill="1" applyAlignment="1">
      <alignment horizontal="justify"/>
    </xf>
    <xf numFmtId="0" fontId="111" fillId="0" borderId="24" xfId="0" applyFont="1" applyFill="1" applyBorder="1" applyAlignment="1">
      <alignment horizontal="justify" wrapText="1"/>
    </xf>
    <xf numFmtId="193" fontId="109" fillId="0" borderId="0" xfId="757" applyNumberFormat="1" applyFont="1" applyFill="1" applyBorder="1" applyAlignment="1" applyProtection="1">
      <alignment/>
      <protection hidden="1"/>
    </xf>
    <xf numFmtId="3" fontId="111" fillId="0" borderId="0" xfId="0" applyNumberFormat="1" applyFont="1" applyFill="1" applyBorder="1" applyAlignment="1">
      <alignment/>
    </xf>
    <xf numFmtId="0" fontId="115" fillId="0" borderId="0" xfId="759" applyNumberFormat="1" applyFont="1" applyFill="1" applyAlignment="1" applyProtection="1">
      <alignment horizontal="left"/>
      <protection/>
    </xf>
    <xf numFmtId="0" fontId="115" fillId="0" borderId="0" xfId="759" applyNumberFormat="1" applyFont="1" applyFill="1" applyBorder="1" applyAlignment="1" applyProtection="1">
      <alignment horizontal="left"/>
      <protection/>
    </xf>
    <xf numFmtId="179" fontId="115" fillId="0" borderId="0" xfId="759" applyNumberFormat="1" applyFont="1" applyFill="1" applyBorder="1" applyAlignment="1" applyProtection="1">
      <alignment/>
      <protection/>
    </xf>
    <xf numFmtId="0" fontId="115" fillId="0" borderId="23" xfId="0" applyFont="1" applyFill="1" applyBorder="1" applyAlignment="1">
      <alignment horizontal="justify" vertical="top" wrapText="1"/>
    </xf>
    <xf numFmtId="179" fontId="115" fillId="0" borderId="23" xfId="759" applyNumberFormat="1" applyFont="1" applyFill="1" applyBorder="1" applyAlignment="1" applyProtection="1">
      <alignment/>
      <protection/>
    </xf>
    <xf numFmtId="179" fontId="112" fillId="0" borderId="0" xfId="759" applyFont="1" applyFill="1" applyBorder="1" applyAlignment="1" applyProtection="1">
      <alignment horizontal="right" wrapText="1"/>
      <protection/>
    </xf>
    <xf numFmtId="16" fontId="111" fillId="0" borderId="0" xfId="0" applyNumberFormat="1" applyFont="1" applyFill="1" applyAlignment="1">
      <alignment/>
    </xf>
    <xf numFmtId="179" fontId="110" fillId="0" borderId="0" xfId="759" applyFont="1" applyFill="1" applyBorder="1" applyAlignment="1" applyProtection="1">
      <alignment horizontal="right" wrapText="1"/>
      <protection/>
    </xf>
    <xf numFmtId="179" fontId="110" fillId="0" borderId="0" xfId="759" applyFont="1" applyFill="1" applyBorder="1" applyAlignment="1" applyProtection="1">
      <alignment horizontal="right"/>
      <protection/>
    </xf>
    <xf numFmtId="193" fontId="116" fillId="0" borderId="0" xfId="757" applyNumberFormat="1" applyFont="1" applyFill="1" applyBorder="1" applyAlignment="1" applyProtection="1">
      <alignment/>
      <protection hidden="1"/>
    </xf>
    <xf numFmtId="179" fontId="110" fillId="0" borderId="0" xfId="759" applyNumberFormat="1" applyFont="1" applyFill="1" applyBorder="1" applyAlignment="1" applyProtection="1">
      <alignment horizontal="right"/>
      <protection/>
    </xf>
    <xf numFmtId="193" fontId="110" fillId="0" borderId="0" xfId="757" applyNumberFormat="1" applyFont="1" applyFill="1" applyBorder="1" applyAlignment="1" applyProtection="1">
      <alignment/>
      <protection hidden="1"/>
    </xf>
    <xf numFmtId="1" fontId="110" fillId="0" borderId="0" xfId="0" applyNumberFormat="1" applyFont="1" applyFill="1" applyBorder="1" applyAlignment="1">
      <alignment horizontal="right"/>
    </xf>
    <xf numFmtId="2" fontId="110" fillId="0" borderId="0" xfId="0" applyNumberFormat="1" applyFont="1" applyFill="1" applyBorder="1" applyAlignment="1" quotePrefix="1">
      <alignment horizontal="right" wrapText="1"/>
    </xf>
    <xf numFmtId="3" fontId="111" fillId="0" borderId="23" xfId="0" applyNumberFormat="1" applyFont="1" applyFill="1" applyBorder="1" applyAlignment="1">
      <alignment/>
    </xf>
    <xf numFmtId="193" fontId="111" fillId="0" borderId="23" xfId="757" applyNumberFormat="1" applyFont="1" applyFill="1" applyBorder="1" applyAlignment="1" applyProtection="1">
      <alignment/>
      <protection hidden="1"/>
    </xf>
    <xf numFmtId="0" fontId="110" fillId="0" borderId="23" xfId="0" applyFont="1" applyBorder="1" applyAlignment="1">
      <alignment horizontal="right"/>
    </xf>
    <xf numFmtId="0" fontId="110" fillId="0" borderId="0" xfId="0" applyFont="1" applyBorder="1" applyAlignment="1">
      <alignment horizontal="centerContinuous"/>
    </xf>
    <xf numFmtId="0" fontId="115" fillId="0" borderId="0" xfId="0" applyFont="1" applyAlignment="1">
      <alignment horizontal="left"/>
    </xf>
    <xf numFmtId="0" fontId="115" fillId="0" borderId="0" xfId="0" applyFont="1" applyFill="1" applyAlignment="1">
      <alignment horizontal="left" wrapText="1"/>
    </xf>
    <xf numFmtId="0" fontId="115" fillId="0" borderId="0" xfId="0" applyFont="1" applyFill="1" applyAlignment="1">
      <alignment horizontal="center"/>
    </xf>
    <xf numFmtId="0" fontId="115" fillId="0" borderId="0" xfId="0" applyFont="1" applyFill="1" applyAlignment="1" quotePrefix="1">
      <alignment/>
    </xf>
    <xf numFmtId="9" fontId="115" fillId="0" borderId="0" xfId="0" applyNumberFormat="1" applyFont="1" applyAlignment="1">
      <alignment/>
    </xf>
    <xf numFmtId="4" fontId="115" fillId="0" borderId="0" xfId="0" applyNumberFormat="1" applyFont="1" applyAlignment="1">
      <alignment horizontal="left"/>
    </xf>
    <xf numFmtId="16" fontId="110" fillId="0" borderId="0" xfId="0" applyNumberFormat="1" applyFont="1" applyAlignment="1">
      <alignment/>
    </xf>
    <xf numFmtId="16" fontId="110" fillId="0" borderId="0" xfId="0" applyNumberFormat="1" applyFont="1" applyFill="1" applyAlignment="1">
      <alignment/>
    </xf>
    <xf numFmtId="16" fontId="111" fillId="0" borderId="0" xfId="0" applyNumberFormat="1" applyFont="1" applyAlignment="1">
      <alignment/>
    </xf>
    <xf numFmtId="0" fontId="116" fillId="0" borderId="0" xfId="0" applyFont="1" applyFill="1" applyBorder="1" applyAlignment="1">
      <alignment horizontal="justify" wrapText="1"/>
    </xf>
    <xf numFmtId="9" fontId="115" fillId="0" borderId="0" xfId="0" applyNumberFormat="1" applyFont="1" applyFill="1" applyAlignment="1">
      <alignment/>
    </xf>
    <xf numFmtId="0" fontId="112" fillId="0" borderId="0" xfId="0" applyFont="1" applyFill="1" applyAlignment="1">
      <alignment horizontal="justify" vertical="top" wrapText="1"/>
    </xf>
    <xf numFmtId="0" fontId="112" fillId="0" borderId="0" xfId="0" applyFont="1" applyFill="1" applyBorder="1" applyAlignment="1">
      <alignment horizontal="justify" wrapText="1"/>
    </xf>
    <xf numFmtId="0" fontId="112" fillId="0" borderId="0" xfId="0" applyFont="1" applyFill="1" applyAlignment="1">
      <alignment horizontal="justify" wrapText="1"/>
    </xf>
    <xf numFmtId="0" fontId="110" fillId="0" borderId="0" xfId="759" applyNumberFormat="1" applyFont="1" applyFill="1" applyBorder="1" applyAlignment="1" applyProtection="1">
      <alignment horizontal="left"/>
      <protection/>
    </xf>
    <xf numFmtId="16" fontId="110" fillId="0" borderId="24" xfId="0" applyNumberFormat="1" applyFont="1" applyBorder="1" applyAlignment="1">
      <alignment/>
    </xf>
    <xf numFmtId="194" fontId="111" fillId="0" borderId="24" xfId="757" applyNumberFormat="1" applyFont="1" applyFill="1" applyBorder="1" applyAlignment="1" applyProtection="1">
      <alignment horizontal="right"/>
      <protection hidden="1"/>
    </xf>
    <xf numFmtId="49" fontId="110" fillId="0" borderId="0" xfId="0" applyNumberFormat="1" applyFont="1" applyFill="1" applyBorder="1" applyAlignment="1">
      <alignment horizontal="centerContinuous" wrapText="1"/>
    </xf>
    <xf numFmtId="49" fontId="110" fillId="0" borderId="0" xfId="0" applyNumberFormat="1" applyFont="1" applyBorder="1" applyAlignment="1">
      <alignment horizontal="left"/>
    </xf>
    <xf numFmtId="49" fontId="110" fillId="0" borderId="0" xfId="0" applyNumberFormat="1" applyFont="1" applyBorder="1" applyAlignment="1">
      <alignment horizontal="left" wrapText="1"/>
    </xf>
    <xf numFmtId="49" fontId="31" fillId="0" borderId="0" xfId="0" applyNumberFormat="1" applyFont="1" applyBorder="1" applyAlignment="1">
      <alignment horizontal="right" wrapText="1"/>
    </xf>
    <xf numFmtId="49" fontId="31" fillId="0" borderId="0" xfId="0" applyNumberFormat="1" applyFont="1" applyFill="1" applyBorder="1" applyAlignment="1">
      <alignment horizontal="right" wrapText="1"/>
    </xf>
    <xf numFmtId="0" fontId="120" fillId="0" borderId="0" xfId="0" applyFont="1" applyFill="1" applyAlignment="1">
      <alignment horizontal="justify" wrapText="1"/>
    </xf>
    <xf numFmtId="179" fontId="108" fillId="0" borderId="0" xfId="759" applyFont="1" applyFill="1" applyBorder="1" applyAlignment="1" applyProtection="1">
      <alignment horizontal="center"/>
      <protection/>
    </xf>
    <xf numFmtId="193" fontId="108" fillId="0" borderId="0" xfId="757" applyNumberFormat="1" applyFont="1" applyFill="1" applyBorder="1" applyAlignment="1" applyProtection="1">
      <alignment/>
      <protection hidden="1"/>
    </xf>
    <xf numFmtId="179" fontId="108" fillId="0" borderId="0" xfId="0" applyNumberFormat="1" applyFont="1" applyFill="1" applyBorder="1" applyAlignment="1">
      <alignment/>
    </xf>
    <xf numFmtId="1" fontId="110" fillId="0" borderId="23" xfId="0" applyNumberFormat="1" applyFont="1" applyFill="1" applyBorder="1" applyAlignment="1">
      <alignment horizontal="right"/>
    </xf>
    <xf numFmtId="10" fontId="120" fillId="0" borderId="0" xfId="0" applyNumberFormat="1" applyFont="1" applyFill="1" applyAlignment="1">
      <alignment horizontal="right"/>
    </xf>
    <xf numFmtId="0" fontId="108" fillId="0" borderId="0" xfId="0" applyFont="1" applyFill="1" applyBorder="1" applyAlignment="1">
      <alignment horizontal="right"/>
    </xf>
    <xf numFmtId="0" fontId="0" fillId="0" borderId="0" xfId="0" applyFont="1" applyFill="1" applyBorder="1" applyAlignment="1">
      <alignment/>
    </xf>
    <xf numFmtId="179" fontId="107" fillId="0" borderId="0" xfId="759" applyFont="1" applyFill="1" applyBorder="1" applyAlignment="1" applyProtection="1">
      <alignment horizontal="center"/>
      <protection/>
    </xf>
    <xf numFmtId="49" fontId="107" fillId="0" borderId="0" xfId="0" applyNumberFormat="1" applyFont="1" applyFill="1" applyBorder="1" applyAlignment="1">
      <alignment horizontal="right"/>
    </xf>
    <xf numFmtId="3" fontId="107" fillId="0" borderId="0" xfId="0" applyNumberFormat="1" applyFont="1" applyFill="1" applyAlignment="1">
      <alignment/>
    </xf>
    <xf numFmtId="3" fontId="107" fillId="0" borderId="0" xfId="0" applyNumberFormat="1" applyFont="1" applyFill="1" applyBorder="1" applyAlignment="1">
      <alignment horizontal="right"/>
    </xf>
    <xf numFmtId="168" fontId="115" fillId="0" borderId="0" xfId="759" applyNumberFormat="1" applyFont="1" applyAlignment="1" applyProtection="1">
      <alignment horizontal="centerContinuous"/>
      <protection/>
    </xf>
    <xf numFmtId="179" fontId="115" fillId="0" borderId="23" xfId="758" applyFont="1" applyFill="1" applyBorder="1" applyAlignment="1" applyProtection="1">
      <alignment horizontal="left"/>
      <protection/>
    </xf>
    <xf numFmtId="168" fontId="115" fillId="0" borderId="23" xfId="759" applyNumberFormat="1" applyFont="1" applyFill="1" applyBorder="1" applyAlignment="1" applyProtection="1">
      <alignment horizontal="centerContinuous"/>
      <protection/>
    </xf>
    <xf numFmtId="168" fontId="115" fillId="0" borderId="0" xfId="759" applyNumberFormat="1" applyFont="1" applyFill="1" applyAlignment="1" applyProtection="1">
      <alignment horizontal="centerContinuous"/>
      <protection/>
    </xf>
    <xf numFmtId="0" fontId="115" fillId="0" borderId="0" xfId="759" applyNumberFormat="1" applyFont="1" applyFill="1" applyAlignment="1" applyProtection="1">
      <alignment horizontal="right"/>
      <protection/>
    </xf>
    <xf numFmtId="168" fontId="115" fillId="0" borderId="0" xfId="759" applyNumberFormat="1" applyFont="1" applyFill="1" applyBorder="1" applyAlignment="1" applyProtection="1">
      <alignment horizontal="centerContinuous"/>
      <protection/>
    </xf>
    <xf numFmtId="168" fontId="121" fillId="0" borderId="0" xfId="759" applyNumberFormat="1" applyFont="1" applyFill="1" applyAlignment="1" applyProtection="1">
      <alignment horizontal="centerContinuous"/>
      <protection/>
    </xf>
    <xf numFmtId="168" fontId="121" fillId="0" borderId="23" xfId="759" applyNumberFormat="1" applyFont="1" applyFill="1" applyBorder="1" applyAlignment="1" applyProtection="1">
      <alignment horizontal="centerContinuous"/>
      <protection/>
    </xf>
    <xf numFmtId="0" fontId="121" fillId="0" borderId="23" xfId="759" applyNumberFormat="1" applyFont="1" applyFill="1" applyBorder="1" applyAlignment="1" applyProtection="1">
      <alignment horizontal="centerContinuous"/>
      <protection/>
    </xf>
    <xf numFmtId="0" fontId="117" fillId="0" borderId="0" xfId="759" applyNumberFormat="1" applyFont="1" applyFill="1" applyAlignment="1" applyProtection="1">
      <alignment horizontal="right"/>
      <protection/>
    </xf>
    <xf numFmtId="168" fontId="121" fillId="0" borderId="0" xfId="759" applyNumberFormat="1" applyFont="1" applyFill="1" applyBorder="1" applyAlignment="1" applyProtection="1">
      <alignment horizontal="centerContinuous"/>
      <protection/>
    </xf>
    <xf numFmtId="195" fontId="115" fillId="0" borderId="35" xfId="0" applyNumberFormat="1" applyFont="1" applyFill="1" applyBorder="1" applyAlignment="1">
      <alignment horizontal="right"/>
    </xf>
    <xf numFmtId="195" fontId="115" fillId="0" borderId="0" xfId="0" applyNumberFormat="1" applyFont="1" applyFill="1" applyBorder="1" applyAlignment="1">
      <alignment horizontal="right"/>
    </xf>
    <xf numFmtId="195" fontId="115" fillId="0" borderId="31" xfId="0" applyNumberFormat="1" applyFont="1" applyFill="1" applyBorder="1" applyAlignment="1">
      <alignment horizontal="right"/>
    </xf>
    <xf numFmtId="10" fontId="115" fillId="0" borderId="31" xfId="0" applyNumberFormat="1" applyFont="1" applyFill="1" applyBorder="1" applyAlignment="1">
      <alignment horizontal="right"/>
    </xf>
    <xf numFmtId="4" fontId="115" fillId="0" borderId="31" xfId="0" applyNumberFormat="1" applyFont="1" applyFill="1" applyBorder="1" applyAlignment="1">
      <alignment horizontal="right"/>
    </xf>
    <xf numFmtId="4" fontId="115" fillId="0" borderId="0" xfId="0" applyNumberFormat="1" applyFont="1" applyFill="1" applyBorder="1" applyAlignment="1">
      <alignment horizontal="right"/>
    </xf>
    <xf numFmtId="3" fontId="115" fillId="0" borderId="31" xfId="0" applyNumberFormat="1" applyFont="1" applyFill="1" applyBorder="1" applyAlignment="1">
      <alignment horizontal="right"/>
    </xf>
    <xf numFmtId="3" fontId="115" fillId="0" borderId="0" xfId="0" applyNumberFormat="1" applyFont="1" applyFill="1" applyBorder="1" applyAlignment="1">
      <alignment horizontal="right"/>
    </xf>
    <xf numFmtId="2" fontId="115" fillId="0" borderId="32" xfId="0" applyNumberFormat="1" applyFont="1" applyBorder="1" applyAlignment="1">
      <alignment/>
    </xf>
    <xf numFmtId="2" fontId="115" fillId="0" borderId="0" xfId="0" applyNumberFormat="1" applyFont="1" applyAlignment="1">
      <alignment/>
    </xf>
    <xf numFmtId="0" fontId="115" fillId="0" borderId="32" xfId="0" applyFont="1" applyBorder="1" applyAlignment="1">
      <alignment/>
    </xf>
    <xf numFmtId="3" fontId="122" fillId="0" borderId="0" xfId="0" applyNumberFormat="1" applyFont="1" applyAlignment="1">
      <alignment/>
    </xf>
    <xf numFmtId="179" fontId="111" fillId="0" borderId="0" xfId="758" applyFont="1" applyFill="1" applyBorder="1" applyAlignment="1" applyProtection="1">
      <alignment horizontal="left"/>
      <protection/>
    </xf>
    <xf numFmtId="168" fontId="111" fillId="0" borderId="0" xfId="759" applyNumberFormat="1" applyFont="1" applyFill="1" applyAlignment="1" applyProtection="1">
      <alignment/>
      <protection/>
    </xf>
    <xf numFmtId="193" fontId="111" fillId="0" borderId="24" xfId="757" applyNumberFormat="1" applyFont="1" applyFill="1" applyBorder="1" applyAlignment="1" applyProtection="1">
      <alignment/>
      <protection hidden="1"/>
    </xf>
    <xf numFmtId="168" fontId="111" fillId="0" borderId="0" xfId="759" applyNumberFormat="1" applyFont="1" applyFill="1" applyAlignment="1" applyProtection="1">
      <alignment horizontal="centerContinuous"/>
      <protection/>
    </xf>
    <xf numFmtId="179" fontId="109" fillId="0" borderId="0" xfId="758" applyFont="1" applyFill="1" applyBorder="1" applyAlignment="1" applyProtection="1">
      <alignment horizontal="left"/>
      <protection/>
    </xf>
    <xf numFmtId="0" fontId="109" fillId="0" borderId="0" xfId="0" applyFont="1" applyFill="1" applyBorder="1" applyAlignment="1">
      <alignment/>
    </xf>
    <xf numFmtId="3" fontId="109" fillId="0" borderId="0" xfId="0" applyNumberFormat="1" applyFont="1" applyFill="1" applyBorder="1" applyAlignment="1">
      <alignment/>
    </xf>
    <xf numFmtId="49" fontId="110" fillId="0" borderId="36" xfId="0" applyNumberFormat="1" applyFont="1" applyFill="1" applyBorder="1" applyAlignment="1">
      <alignment horizontal="right"/>
    </xf>
    <xf numFmtId="3" fontId="110" fillId="0" borderId="23" xfId="0" applyNumberFormat="1" applyFont="1" applyFill="1" applyBorder="1" applyAlignment="1">
      <alignment/>
    </xf>
    <xf numFmtId="193" fontId="111" fillId="0" borderId="0" xfId="757" applyNumberFormat="1" applyFont="1" applyFill="1" applyBorder="1" applyAlignment="1" applyProtection="1">
      <alignment/>
      <protection hidden="1"/>
    </xf>
    <xf numFmtId="168" fontId="118" fillId="0" borderId="0" xfId="759" applyNumberFormat="1" applyFont="1" applyFill="1" applyAlignment="1" applyProtection="1">
      <alignment horizontal="centerContinuous"/>
      <protection/>
    </xf>
    <xf numFmtId="0" fontId="118" fillId="0" borderId="0" xfId="759" applyNumberFormat="1" applyFont="1" applyFill="1" applyAlignment="1" applyProtection="1">
      <alignment horizontal="right"/>
      <protection/>
    </xf>
    <xf numFmtId="0" fontId="111" fillId="0" borderId="21" xfId="0" applyNumberFormat="1" applyFont="1" applyFill="1" applyBorder="1" applyAlignment="1">
      <alignment/>
    </xf>
    <xf numFmtId="193" fontId="111" fillId="0" borderId="21" xfId="757" applyNumberFormat="1" applyFont="1" applyFill="1" applyBorder="1" applyAlignment="1" applyProtection="1">
      <alignment/>
      <protection hidden="1"/>
    </xf>
    <xf numFmtId="193" fontId="108" fillId="0" borderId="0" xfId="0" applyNumberFormat="1" applyFont="1" applyFill="1" applyBorder="1" applyAlignment="1">
      <alignment/>
    </xf>
    <xf numFmtId="9" fontId="108" fillId="0" borderId="0" xfId="768" applyFont="1" applyFill="1" applyBorder="1" applyAlignment="1" applyProtection="1">
      <alignment horizontal="right"/>
      <protection/>
    </xf>
    <xf numFmtId="168" fontId="108" fillId="0" borderId="0" xfId="759" applyNumberFormat="1" applyFont="1" applyFill="1" applyBorder="1" applyAlignment="1" applyProtection="1">
      <alignment horizontal="center"/>
      <protection/>
    </xf>
    <xf numFmtId="9" fontId="115" fillId="0" borderId="31" xfId="768" applyFont="1" applyFill="1" applyBorder="1" applyAlignment="1" applyProtection="1">
      <alignment/>
      <protection hidden="1"/>
    </xf>
    <xf numFmtId="9" fontId="115" fillId="0" borderId="24" xfId="768" applyFont="1" applyFill="1" applyBorder="1" applyAlignment="1" applyProtection="1">
      <alignment/>
      <protection hidden="1"/>
    </xf>
    <xf numFmtId="9" fontId="115" fillId="0" borderId="0" xfId="768" applyFont="1" applyFill="1" applyBorder="1" applyAlignment="1" applyProtection="1">
      <alignment/>
      <protection hidden="1"/>
    </xf>
    <xf numFmtId="179" fontId="115" fillId="0" borderId="0" xfId="0" applyNumberFormat="1" applyFont="1" applyFill="1" applyBorder="1" applyAlignment="1">
      <alignment/>
    </xf>
    <xf numFmtId="49" fontId="116" fillId="0" borderId="0" xfId="0" applyNumberFormat="1" applyFont="1" applyFill="1" applyBorder="1" applyAlignment="1">
      <alignment horizontal="right"/>
    </xf>
    <xf numFmtId="9" fontId="115" fillId="0" borderId="0" xfId="768" applyFont="1" applyFill="1" applyAlignment="1" applyProtection="1">
      <alignment/>
      <protection hidden="1"/>
    </xf>
    <xf numFmtId="3" fontId="115" fillId="0" borderId="0" xfId="768" applyNumberFormat="1" applyFont="1" applyFill="1" applyAlignment="1" applyProtection="1">
      <alignment/>
      <protection hidden="1"/>
    </xf>
    <xf numFmtId="0" fontId="111" fillId="0" borderId="23" xfId="0" applyNumberFormat="1" applyFont="1" applyFill="1" applyBorder="1" applyAlignment="1">
      <alignment/>
    </xf>
    <xf numFmtId="9" fontId="111" fillId="0" borderId="24" xfId="768" applyFont="1" applyFill="1" applyBorder="1" applyAlignment="1" applyProtection="1">
      <alignment/>
      <protection hidden="1"/>
    </xf>
    <xf numFmtId="9" fontId="111" fillId="0" borderId="21" xfId="768" applyFont="1" applyFill="1" applyBorder="1" applyAlignment="1" applyProtection="1">
      <alignment/>
      <protection hidden="1"/>
    </xf>
    <xf numFmtId="3" fontId="111" fillId="0" borderId="0" xfId="0" applyNumberFormat="1" applyFont="1" applyAlignment="1">
      <alignment/>
    </xf>
    <xf numFmtId="9" fontId="110" fillId="0" borderId="0" xfId="768" applyFont="1" applyFill="1" applyBorder="1" applyAlignment="1">
      <alignment horizontal="right"/>
    </xf>
    <xf numFmtId="14" fontId="110" fillId="0" borderId="0" xfId="768" applyNumberFormat="1" applyFont="1" applyFill="1" applyBorder="1" applyAlignment="1" quotePrefix="1">
      <alignment horizontal="right"/>
    </xf>
    <xf numFmtId="179" fontId="111" fillId="0" borderId="24" xfId="758" applyFont="1" applyFill="1" applyBorder="1" applyAlignment="1" applyProtection="1">
      <alignment horizontal="left"/>
      <protection/>
    </xf>
    <xf numFmtId="49" fontId="111" fillId="0" borderId="24" xfId="0" applyNumberFormat="1" applyFont="1" applyFill="1" applyBorder="1" applyAlignment="1">
      <alignment horizontal="right"/>
    </xf>
    <xf numFmtId="3" fontId="111" fillId="0" borderId="24" xfId="0" applyNumberFormat="1" applyFont="1" applyFill="1" applyBorder="1" applyAlignment="1">
      <alignment horizontal="right"/>
    </xf>
    <xf numFmtId="0" fontId="111" fillId="0" borderId="0" xfId="0" applyNumberFormat="1" applyFont="1" applyFill="1" applyBorder="1" applyAlignment="1">
      <alignment horizontal="right"/>
    </xf>
    <xf numFmtId="0" fontId="111" fillId="0" borderId="0" xfId="768" applyNumberFormat="1" applyFont="1" applyFill="1" applyBorder="1" applyAlignment="1">
      <alignment horizontal="right"/>
    </xf>
    <xf numFmtId="0" fontId="111" fillId="0" borderId="0" xfId="0" applyNumberFormat="1" applyFont="1" applyAlignment="1">
      <alignment horizontal="right"/>
    </xf>
    <xf numFmtId="9" fontId="111" fillId="0" borderId="31" xfId="768" applyFont="1" applyFill="1" applyBorder="1" applyAlignment="1" applyProtection="1">
      <alignment/>
      <protection hidden="1"/>
    </xf>
    <xf numFmtId="9" fontId="111" fillId="0" borderId="0" xfId="768" applyFont="1" applyFill="1" applyBorder="1" applyAlignment="1" applyProtection="1">
      <alignment/>
      <protection hidden="1"/>
    </xf>
    <xf numFmtId="9" fontId="111" fillId="0" borderId="35" xfId="768" applyFont="1" applyFill="1" applyBorder="1" applyAlignment="1" applyProtection="1">
      <alignment/>
      <protection hidden="1"/>
    </xf>
    <xf numFmtId="0" fontId="111" fillId="0" borderId="23" xfId="0" applyFont="1" applyFill="1" applyBorder="1" applyAlignment="1">
      <alignment horizontal="right"/>
    </xf>
    <xf numFmtId="9" fontId="111" fillId="0" borderId="37" xfId="768" applyFont="1" applyFill="1" applyBorder="1" applyAlignment="1">
      <alignment horizontal="right"/>
    </xf>
    <xf numFmtId="9" fontId="111" fillId="0" borderId="23" xfId="768" applyFont="1" applyFill="1" applyBorder="1" applyAlignment="1">
      <alignment horizontal="right"/>
    </xf>
    <xf numFmtId="0" fontId="10" fillId="0" borderId="0" xfId="0" applyFont="1" applyAlignment="1">
      <alignment horizontal="right" vertical="top"/>
    </xf>
    <xf numFmtId="0" fontId="115" fillId="0" borderId="0" xfId="0" applyFont="1" applyAlignment="1">
      <alignment wrapText="1"/>
    </xf>
    <xf numFmtId="0" fontId="115" fillId="0" borderId="0" xfId="0" applyFont="1" applyAlignment="1">
      <alignment horizontal="justify" vertical="top" wrapText="1"/>
    </xf>
    <xf numFmtId="0" fontId="0" fillId="0" borderId="0" xfId="0" applyAlignment="1">
      <alignment horizontal="justify" vertical="top" wrapText="1"/>
    </xf>
    <xf numFmtId="0" fontId="34" fillId="0" borderId="0" xfId="0" applyFont="1" applyFill="1" applyAlignment="1">
      <alignment horizontal="right" vertical="top" wrapText="1"/>
    </xf>
    <xf numFmtId="0" fontId="16" fillId="0" borderId="0" xfId="0" applyFont="1" applyFill="1" applyAlignment="1">
      <alignment horizontal="right" vertical="top" wrapText="1"/>
    </xf>
    <xf numFmtId="1" fontId="110" fillId="0" borderId="0" xfId="0" applyNumberFormat="1" applyFont="1" applyBorder="1" applyAlignment="1">
      <alignment horizontal="right"/>
    </xf>
    <xf numFmtId="49" fontId="110" fillId="0" borderId="23" xfId="0" applyNumberFormat="1" applyFont="1" applyBorder="1" applyAlignment="1">
      <alignment horizontal="right"/>
    </xf>
    <xf numFmtId="3" fontId="110" fillId="0" borderId="23" xfId="0" applyNumberFormat="1" applyFont="1" applyBorder="1" applyAlignment="1">
      <alignment/>
    </xf>
    <xf numFmtId="3" fontId="112" fillId="0" borderId="23" xfId="0" applyNumberFormat="1" applyFont="1" applyBorder="1" applyAlignment="1">
      <alignment/>
    </xf>
    <xf numFmtId="0" fontId="112" fillId="0" borderId="23" xfId="0" applyFont="1" applyFill="1" applyBorder="1" applyAlignment="1">
      <alignment horizontal="justify" wrapText="1"/>
    </xf>
    <xf numFmtId="2" fontId="115" fillId="0" borderId="0" xfId="0" applyNumberFormat="1" applyFont="1" applyBorder="1" applyAlignment="1">
      <alignment/>
    </xf>
    <xf numFmtId="0" fontId="50" fillId="0" borderId="23" xfId="0" applyFont="1" applyFill="1" applyBorder="1" applyAlignment="1">
      <alignment/>
    </xf>
    <xf numFmtId="49" fontId="111" fillId="0" borderId="0" xfId="0" applyNumberFormat="1" applyFont="1" applyFill="1" applyBorder="1" applyAlignment="1">
      <alignment horizontal="right"/>
    </xf>
    <xf numFmtId="9" fontId="111" fillId="0" borderId="31" xfId="768" applyFont="1" applyFill="1" applyBorder="1" applyAlignment="1">
      <alignment horizontal="right"/>
    </xf>
    <xf numFmtId="9" fontId="111" fillId="0" borderId="0" xfId="768" applyFont="1" applyFill="1" applyBorder="1" applyAlignment="1">
      <alignment horizontal="right"/>
    </xf>
    <xf numFmtId="0" fontId="115" fillId="0" borderId="0" xfId="0" applyFont="1" applyAlignment="1">
      <alignment horizontal="right" vertical="top"/>
    </xf>
    <xf numFmtId="0" fontId="110" fillId="0" borderId="0" xfId="0" applyFont="1" applyFill="1" applyBorder="1" applyAlignment="1">
      <alignment vertical="top" wrapText="1"/>
    </xf>
    <xf numFmtId="4" fontId="110" fillId="0" borderId="0" xfId="0" applyNumberFormat="1" applyFont="1" applyFill="1" applyBorder="1" applyAlignment="1">
      <alignment/>
    </xf>
    <xf numFmtId="3" fontId="111" fillId="0" borderId="0" xfId="0" applyNumberFormat="1" applyFont="1" applyFill="1" applyAlignment="1">
      <alignment/>
    </xf>
    <xf numFmtId="193" fontId="110" fillId="0" borderId="23" xfId="757" applyNumberFormat="1" applyFont="1" applyFill="1" applyBorder="1" applyAlignment="1" applyProtection="1">
      <alignment/>
      <protection hidden="1"/>
    </xf>
    <xf numFmtId="0" fontId="110" fillId="0" borderId="0" xfId="0" applyFont="1" applyFill="1" applyBorder="1" applyAlignment="1">
      <alignment horizontal="centerContinuous" vertical="top" wrapText="1"/>
    </xf>
    <xf numFmtId="49" fontId="110" fillId="0" borderId="0" xfId="0" applyNumberFormat="1" applyFont="1" applyBorder="1" applyAlignment="1">
      <alignment horizontal="centerContinuous" wrapText="1"/>
    </xf>
    <xf numFmtId="0" fontId="110" fillId="0" borderId="0" xfId="0" applyFont="1" applyBorder="1" applyAlignment="1">
      <alignment horizontal="centerContinuous" vertical="top" wrapText="1"/>
    </xf>
    <xf numFmtId="49" fontId="112" fillId="0" borderId="0" xfId="0" applyNumberFormat="1" applyFont="1" applyFill="1" applyBorder="1" applyAlignment="1">
      <alignment horizontal="centerContinuous" wrapText="1"/>
    </xf>
    <xf numFmtId="4" fontId="110" fillId="0" borderId="0" xfId="0" applyNumberFormat="1" applyFont="1" applyFill="1" applyBorder="1" applyAlignment="1">
      <alignment horizontal="centerContinuous"/>
    </xf>
    <xf numFmtId="195" fontId="111" fillId="0" borderId="0" xfId="768" applyNumberFormat="1" applyFont="1" applyFill="1" applyAlignment="1">
      <alignment/>
    </xf>
    <xf numFmtId="0" fontId="120" fillId="0" borderId="0" xfId="0" applyFont="1" applyFill="1" applyAlignment="1">
      <alignment horizontal="right"/>
    </xf>
    <xf numFmtId="0" fontId="124" fillId="0" borderId="24" xfId="0" applyFont="1" applyFill="1" applyBorder="1" applyAlignment="1">
      <alignment/>
    </xf>
    <xf numFmtId="179" fontId="123" fillId="0" borderId="0" xfId="759" applyFont="1" applyAlignment="1" applyProtection="1">
      <alignment/>
      <protection/>
    </xf>
    <xf numFmtId="179" fontId="115" fillId="0" borderId="0" xfId="759" applyNumberFormat="1" applyFont="1" applyFill="1" applyAlignment="1" applyProtection="1">
      <alignment/>
      <protection/>
    </xf>
    <xf numFmtId="179" fontId="123" fillId="0" borderId="23" xfId="759" applyFont="1" applyBorder="1" applyAlignment="1" applyProtection="1">
      <alignment/>
      <protection/>
    </xf>
    <xf numFmtId="179" fontId="120" fillId="0" borderId="0" xfId="759" applyFont="1" applyAlignment="1" applyProtection="1">
      <alignment/>
      <protection/>
    </xf>
    <xf numFmtId="0" fontId="115" fillId="0" borderId="0" xfId="759" applyNumberFormat="1" applyFont="1" applyFill="1" applyBorder="1" applyAlignment="1" applyProtection="1">
      <alignment/>
      <protection/>
    </xf>
    <xf numFmtId="179" fontId="120" fillId="0" borderId="23" xfId="759" applyFont="1" applyBorder="1" applyAlignment="1" applyProtection="1">
      <alignment/>
      <protection/>
    </xf>
    <xf numFmtId="192" fontId="115" fillId="0" borderId="0" xfId="759" applyNumberFormat="1" applyFont="1" applyFill="1" applyAlignment="1" applyProtection="1">
      <alignment/>
      <protection/>
    </xf>
    <xf numFmtId="183" fontId="115" fillId="0" borderId="0" xfId="759" applyNumberFormat="1" applyFont="1" applyFill="1" applyAlignment="1" applyProtection="1">
      <alignment horizontal="centerContinuous"/>
      <protection/>
    </xf>
    <xf numFmtId="183" fontId="115" fillId="0" borderId="0" xfId="759" applyNumberFormat="1" applyFont="1" applyFill="1" applyBorder="1" applyAlignment="1" applyProtection="1">
      <alignment horizontal="centerContinuous"/>
      <protection/>
    </xf>
    <xf numFmtId="0" fontId="115" fillId="0" borderId="0" xfId="759" applyNumberFormat="1" applyFont="1" applyFill="1" applyAlignment="1" applyProtection="1">
      <alignment horizontal="centerContinuous"/>
      <protection/>
    </xf>
    <xf numFmtId="0" fontId="115" fillId="0" borderId="0" xfId="759" applyNumberFormat="1" applyFont="1" applyFill="1" applyBorder="1" applyAlignment="1" applyProtection="1">
      <alignment horizontal="centerContinuous"/>
      <protection/>
    </xf>
    <xf numFmtId="197" fontId="115" fillId="0" borderId="0" xfId="759" applyNumberFormat="1" applyFont="1" applyFill="1" applyAlignment="1" applyProtection="1">
      <alignment/>
      <protection/>
    </xf>
    <xf numFmtId="179" fontId="115" fillId="0" borderId="0" xfId="759" applyFont="1" applyFill="1" applyAlignment="1" applyProtection="1">
      <alignment horizontal="centerContinuous"/>
      <protection/>
    </xf>
    <xf numFmtId="179" fontId="115" fillId="0" borderId="0" xfId="759" applyFont="1" applyFill="1" applyBorder="1" applyAlignment="1" applyProtection="1">
      <alignment horizontal="centerContinuous"/>
      <protection/>
    </xf>
    <xf numFmtId="179" fontId="125" fillId="0" borderId="0" xfId="758" applyFont="1" applyBorder="1" applyAlignment="1" applyProtection="1">
      <alignment horizontal="left" vertical="center"/>
      <protection/>
    </xf>
    <xf numFmtId="179" fontId="126" fillId="0" borderId="0" xfId="759" applyFont="1" applyAlignment="1" applyProtection="1">
      <alignment/>
      <protection/>
    </xf>
    <xf numFmtId="179" fontId="126" fillId="0" borderId="0" xfId="759" applyFont="1" applyBorder="1" applyAlignment="1" applyProtection="1">
      <alignment/>
      <protection/>
    </xf>
    <xf numFmtId="179" fontId="119" fillId="0" borderId="0" xfId="759" applyFont="1" applyBorder="1" applyAlignment="1" applyProtection="1">
      <alignment/>
      <protection/>
    </xf>
    <xf numFmtId="179" fontId="119" fillId="0" borderId="21" xfId="759" applyFont="1" applyBorder="1" applyAlignment="1" applyProtection="1">
      <alignment horizontal="left"/>
      <protection/>
    </xf>
    <xf numFmtId="179" fontId="116" fillId="0" borderId="24" xfId="759" applyFont="1" applyBorder="1" applyAlignment="1" applyProtection="1">
      <alignment horizontal="left"/>
      <protection/>
    </xf>
    <xf numFmtId="179" fontId="116" fillId="0" borderId="0" xfId="759" applyFont="1" applyBorder="1" applyAlignment="1" applyProtection="1">
      <alignment horizontal="left"/>
      <protection/>
    </xf>
    <xf numFmtId="179" fontId="116" fillId="0" borderId="0" xfId="759" applyFont="1" applyFill="1" applyAlignment="1" applyProtection="1">
      <alignment/>
      <protection/>
    </xf>
    <xf numFmtId="179" fontId="115" fillId="0" borderId="0" xfId="759" applyFont="1" applyFill="1" applyAlignment="1" applyProtection="1" quotePrefix="1">
      <alignment/>
      <protection/>
    </xf>
    <xf numFmtId="179" fontId="115" fillId="0" borderId="0" xfId="759" applyFont="1" applyAlignment="1" applyProtection="1">
      <alignment/>
      <protection/>
    </xf>
    <xf numFmtId="179" fontId="115" fillId="0" borderId="0" xfId="759" applyFont="1" applyFill="1" applyAlignment="1" applyProtection="1">
      <alignment/>
      <protection/>
    </xf>
    <xf numFmtId="179" fontId="115" fillId="0" borderId="0" xfId="759" applyFont="1" applyAlignment="1" applyProtection="1" quotePrefix="1">
      <alignment/>
      <protection/>
    </xf>
    <xf numFmtId="179" fontId="116" fillId="0" borderId="0" xfId="759" applyFont="1" applyAlignment="1" applyProtection="1">
      <alignment/>
      <protection/>
    </xf>
    <xf numFmtId="168" fontId="116" fillId="0" borderId="0" xfId="759" applyNumberFormat="1" applyFont="1" applyFill="1" applyAlignment="1" applyProtection="1">
      <alignment horizontal="center"/>
      <protection/>
    </xf>
    <xf numFmtId="179" fontId="125" fillId="0" borderId="0" xfId="759" applyFont="1" applyFill="1" applyBorder="1" applyAlignment="1" applyProtection="1">
      <alignment horizontal="left" vertical="center"/>
      <protection/>
    </xf>
    <xf numFmtId="179" fontId="127" fillId="0" borderId="0" xfId="759" applyFont="1" applyFill="1" applyBorder="1" applyAlignment="1" applyProtection="1">
      <alignment/>
      <protection/>
    </xf>
    <xf numFmtId="179" fontId="119" fillId="0" borderId="0" xfId="759" applyFont="1" applyFill="1" applyBorder="1" applyAlignment="1" applyProtection="1">
      <alignment/>
      <protection/>
    </xf>
    <xf numFmtId="179" fontId="128" fillId="0" borderId="0" xfId="759" applyFont="1" applyBorder="1" applyAlignment="1" applyProtection="1">
      <alignment/>
      <protection/>
    </xf>
    <xf numFmtId="179" fontId="128" fillId="0" borderId="0" xfId="759" applyFont="1" applyAlignment="1" applyProtection="1">
      <alignment/>
      <protection/>
    </xf>
    <xf numFmtId="179" fontId="116" fillId="0" borderId="0" xfId="759" applyFont="1" applyFill="1" applyAlignment="1" applyProtection="1" quotePrefix="1">
      <alignment/>
      <protection/>
    </xf>
    <xf numFmtId="0" fontId="115" fillId="0" borderId="0" xfId="759" applyNumberFormat="1" applyFont="1" applyFill="1" applyAlignment="1" applyProtection="1" quotePrefix="1">
      <alignment horizontal="left"/>
      <protection/>
    </xf>
    <xf numFmtId="0" fontId="116" fillId="0" borderId="0" xfId="759" applyNumberFormat="1" applyFont="1" applyFill="1" applyAlignment="1" applyProtection="1" quotePrefix="1">
      <alignment horizontal="left"/>
      <protection/>
    </xf>
    <xf numFmtId="168" fontId="119" fillId="0" borderId="0" xfId="759" applyNumberFormat="1" applyFont="1" applyFill="1" applyAlignment="1" applyProtection="1">
      <alignment horizontal="centerContinuous"/>
      <protection/>
    </xf>
    <xf numFmtId="179" fontId="129" fillId="0" borderId="0" xfId="759" applyFont="1" applyAlignment="1" applyProtection="1">
      <alignment/>
      <protection/>
    </xf>
    <xf numFmtId="168" fontId="116" fillId="0" borderId="0" xfId="759" applyNumberFormat="1" applyFont="1" applyFill="1" applyAlignment="1" applyProtection="1">
      <alignment horizontal="centerContinuous"/>
      <protection/>
    </xf>
    <xf numFmtId="0" fontId="116" fillId="0" borderId="0" xfId="759" applyNumberFormat="1" applyFont="1" applyFill="1" applyAlignment="1" applyProtection="1">
      <alignment horizontal="left"/>
      <protection/>
    </xf>
    <xf numFmtId="179" fontId="119" fillId="0" borderId="0" xfId="759" applyFont="1" applyFill="1" applyAlignment="1" applyProtection="1">
      <alignment/>
      <protection/>
    </xf>
    <xf numFmtId="179" fontId="128" fillId="0" borderId="0" xfId="759" applyFont="1" applyFill="1" applyAlignment="1" applyProtection="1">
      <alignment/>
      <protection/>
    </xf>
    <xf numFmtId="16" fontId="115" fillId="0" borderId="0" xfId="0" applyNumberFormat="1" applyFont="1" applyFill="1" applyAlignment="1">
      <alignment/>
    </xf>
    <xf numFmtId="16" fontId="111" fillId="0" borderId="24" xfId="0" applyNumberFormat="1" applyFont="1" applyFill="1" applyBorder="1" applyAlignment="1">
      <alignment/>
    </xf>
    <xf numFmtId="16" fontId="109" fillId="0" borderId="24" xfId="0" applyNumberFormat="1" applyFont="1" applyFill="1" applyBorder="1" applyAlignment="1">
      <alignment/>
    </xf>
    <xf numFmtId="193" fontId="130" fillId="0" borderId="0" xfId="757" applyNumberFormat="1" applyFont="1" applyFill="1" applyBorder="1" applyAlignment="1" applyProtection="1">
      <alignment/>
      <protection hidden="1"/>
    </xf>
    <xf numFmtId="0" fontId="115" fillId="0" borderId="0" xfId="0" applyFont="1" applyFill="1" applyAlignment="1">
      <alignment wrapText="1"/>
    </xf>
    <xf numFmtId="0" fontId="115" fillId="0" borderId="0" xfId="0" applyFont="1" applyFill="1" applyAlignment="1">
      <alignment horizontal="left" vertical="top" wrapText="1"/>
    </xf>
    <xf numFmtId="0" fontId="111" fillId="0" borderId="24" xfId="0" applyFont="1" applyFill="1" applyBorder="1" applyAlignment="1">
      <alignment horizontal="justify" vertical="top" wrapText="1"/>
    </xf>
    <xf numFmtId="179" fontId="110" fillId="0" borderId="23" xfId="759" applyFont="1" applyFill="1" applyBorder="1" applyAlignment="1" applyProtection="1">
      <alignment horizontal="right" wrapText="1"/>
      <protection/>
    </xf>
    <xf numFmtId="179" fontId="110" fillId="0" borderId="23" xfId="759" applyFont="1" applyFill="1" applyBorder="1" applyAlignment="1" applyProtection="1">
      <alignment horizontal="right"/>
      <protection/>
    </xf>
    <xf numFmtId="0" fontId="111" fillId="0" borderId="23" xfId="0" applyFont="1" applyFill="1" applyBorder="1" applyAlignment="1">
      <alignment/>
    </xf>
    <xf numFmtId="16" fontId="111" fillId="0" borderId="23" xfId="0" applyNumberFormat="1" applyFont="1" applyFill="1" applyBorder="1" applyAlignment="1">
      <alignment/>
    </xf>
    <xf numFmtId="16" fontId="50" fillId="0" borderId="23" xfId="0" applyNumberFormat="1" applyFont="1" applyFill="1" applyBorder="1" applyAlignment="1">
      <alignment/>
    </xf>
    <xf numFmtId="193" fontId="50" fillId="0" borderId="23" xfId="757" applyNumberFormat="1" applyFont="1" applyFill="1" applyBorder="1" applyAlignment="1" applyProtection="1">
      <alignment/>
      <protection hidden="1"/>
    </xf>
    <xf numFmtId="16" fontId="111" fillId="0" borderId="0" xfId="0" applyNumberFormat="1" applyFont="1" applyFill="1" applyBorder="1" applyAlignment="1">
      <alignment/>
    </xf>
    <xf numFmtId="16" fontId="116" fillId="0" borderId="0" xfId="0" applyNumberFormat="1" applyFont="1" applyFill="1" applyAlignment="1">
      <alignment/>
    </xf>
    <xf numFmtId="16" fontId="50" fillId="0" borderId="24" xfId="0" applyNumberFormat="1" applyFont="1" applyFill="1" applyBorder="1" applyAlignment="1">
      <alignment/>
    </xf>
    <xf numFmtId="193" fontId="131" fillId="0" borderId="0" xfId="757" applyNumberFormat="1" applyFont="1" applyFill="1" applyBorder="1" applyAlignment="1" applyProtection="1">
      <alignment/>
      <protection hidden="1"/>
    </xf>
    <xf numFmtId="16" fontId="31" fillId="0" borderId="23" xfId="0" applyNumberFormat="1" applyFont="1" applyFill="1" applyBorder="1" applyAlignment="1">
      <alignment/>
    </xf>
    <xf numFmtId="193" fontId="31" fillId="0" borderId="23" xfId="757" applyNumberFormat="1" applyFont="1" applyFill="1" applyBorder="1" applyAlignment="1" applyProtection="1">
      <alignment/>
      <protection hidden="1"/>
    </xf>
    <xf numFmtId="16" fontId="31" fillId="0" borderId="0" xfId="0" applyNumberFormat="1" applyFont="1" applyFill="1" applyAlignment="1">
      <alignment/>
    </xf>
    <xf numFmtId="193" fontId="31" fillId="0" borderId="0" xfId="759" applyNumberFormat="1" applyFont="1" applyFill="1" applyBorder="1" applyAlignment="1" applyProtection="1">
      <alignment/>
      <protection/>
    </xf>
    <xf numFmtId="0" fontId="111" fillId="0" borderId="0" xfId="0" applyFont="1" applyFill="1" applyAlignment="1">
      <alignment wrapText="1"/>
    </xf>
    <xf numFmtId="0" fontId="111" fillId="0" borderId="0" xfId="0" applyFont="1" applyBorder="1" applyAlignment="1">
      <alignment wrapText="1"/>
    </xf>
    <xf numFmtId="4" fontId="111" fillId="0" borderId="0" xfId="0" applyNumberFormat="1" applyFont="1" applyBorder="1" applyAlignment="1">
      <alignment/>
    </xf>
    <xf numFmtId="16" fontId="109" fillId="0" borderId="0" xfId="0" applyNumberFormat="1" applyFont="1" applyFill="1" applyBorder="1" applyAlignment="1">
      <alignment/>
    </xf>
    <xf numFmtId="0" fontId="111" fillId="0" borderId="0" xfId="759" applyNumberFormat="1" applyFont="1" applyFill="1" applyBorder="1" applyAlignment="1" applyProtection="1">
      <alignment horizontal="left"/>
      <protection/>
    </xf>
    <xf numFmtId="192" fontId="111" fillId="0" borderId="24" xfId="759" applyNumberFormat="1" applyFont="1" applyFill="1" applyBorder="1" applyAlignment="1" applyProtection="1">
      <alignment/>
      <protection/>
    </xf>
    <xf numFmtId="0" fontId="115" fillId="0" borderId="0" xfId="0" applyFont="1" applyFill="1" applyBorder="1" applyAlignment="1">
      <alignment wrapText="1"/>
    </xf>
    <xf numFmtId="0" fontId="110" fillId="0" borderId="0" xfId="0" applyFont="1" applyFill="1" applyBorder="1" applyAlignment="1">
      <alignment horizontal="centerContinuous"/>
    </xf>
    <xf numFmtId="193" fontId="111" fillId="0" borderId="24" xfId="759" applyNumberFormat="1" applyFont="1" applyFill="1" applyBorder="1" applyAlignment="1" applyProtection="1">
      <alignment/>
      <protection/>
    </xf>
    <xf numFmtId="193" fontId="31" fillId="0" borderId="0" xfId="759" applyNumberFormat="1" applyFont="1" applyFill="1" applyBorder="1" applyAlignment="1" applyProtection="1">
      <alignment/>
      <protection/>
    </xf>
    <xf numFmtId="193" fontId="31" fillId="0" borderId="0" xfId="0" applyNumberFormat="1" applyFont="1" applyFill="1" applyAlignment="1">
      <alignment/>
    </xf>
    <xf numFmtId="193" fontId="31" fillId="0" borderId="0" xfId="0" applyNumberFormat="1" applyFont="1" applyFill="1" applyAlignment="1">
      <alignment/>
    </xf>
    <xf numFmtId="193" fontId="115" fillId="0" borderId="0" xfId="757" applyNumberFormat="1" applyFont="1" applyFill="1" applyAlignment="1" applyProtection="1">
      <alignment horizontal="right"/>
      <protection hidden="1"/>
    </xf>
    <xf numFmtId="0" fontId="0" fillId="0" borderId="0" xfId="0" applyFont="1" applyFill="1" applyAlignment="1">
      <alignment/>
    </xf>
    <xf numFmtId="0" fontId="111" fillId="0" borderId="0" xfId="0" applyFont="1" applyFill="1" applyBorder="1" applyAlignment="1">
      <alignment vertical="top" wrapText="1"/>
    </xf>
    <xf numFmtId="4" fontId="111" fillId="0" borderId="0" xfId="0" applyNumberFormat="1" applyFont="1" applyFill="1" applyBorder="1" applyAlignment="1">
      <alignment/>
    </xf>
    <xf numFmtId="196" fontId="115" fillId="0" borderId="24" xfId="0" applyNumberFormat="1" applyFont="1" applyFill="1" applyBorder="1" applyAlignment="1">
      <alignment/>
    </xf>
    <xf numFmtId="196" fontId="115" fillId="0" borderId="0" xfId="0" applyNumberFormat="1" applyFont="1" applyFill="1" applyBorder="1" applyAlignment="1">
      <alignment/>
    </xf>
    <xf numFmtId="196" fontId="111" fillId="0" borderId="24" xfId="0" applyNumberFormat="1" applyFont="1" applyFill="1" applyBorder="1" applyAlignment="1">
      <alignment/>
    </xf>
    <xf numFmtId="0" fontId="107" fillId="0" borderId="0" xfId="0" applyFont="1" applyFill="1" applyBorder="1" applyAlignment="1">
      <alignment horizontal="right"/>
    </xf>
    <xf numFmtId="0" fontId="0" fillId="0" borderId="0" xfId="0" applyFont="1" applyFill="1" applyAlignment="1">
      <alignment/>
    </xf>
    <xf numFmtId="210"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211" fontId="0" fillId="0" borderId="0" xfId="0" applyNumberFormat="1" applyFont="1" applyFill="1" applyBorder="1" applyAlignment="1">
      <alignment/>
    </xf>
    <xf numFmtId="3" fontId="111" fillId="0" borderId="23" xfId="0" applyNumberFormat="1" applyFont="1" applyFill="1" applyBorder="1" applyAlignment="1">
      <alignment horizontal="centerContinuous"/>
    </xf>
    <xf numFmtId="3" fontId="111" fillId="0" borderId="24" xfId="0" applyNumberFormat="1" applyFont="1" applyFill="1" applyBorder="1" applyAlignment="1">
      <alignment horizontal="centerContinuous"/>
    </xf>
    <xf numFmtId="3" fontId="111" fillId="0" borderId="0" xfId="0" applyNumberFormat="1" applyFont="1" applyFill="1" applyBorder="1" applyAlignment="1">
      <alignment horizontal="center" wrapText="1"/>
    </xf>
    <xf numFmtId="3" fontId="110" fillId="0" borderId="0" xfId="0" applyNumberFormat="1" applyFont="1" applyFill="1" applyBorder="1" applyAlignment="1">
      <alignment horizontal="right" wrapText="1"/>
    </xf>
    <xf numFmtId="3" fontId="110" fillId="0" borderId="24" xfId="0" applyNumberFormat="1" applyFont="1" applyFill="1" applyBorder="1" applyAlignment="1">
      <alignment horizontal="right" wrapText="1"/>
    </xf>
    <xf numFmtId="3" fontId="110" fillId="0" borderId="0" xfId="0" applyNumberFormat="1" applyFont="1" applyFill="1" applyAlignment="1">
      <alignment horizontal="right" wrapText="1"/>
    </xf>
    <xf numFmtId="3" fontId="110" fillId="0" borderId="0" xfId="0" applyNumberFormat="1" applyFont="1" applyFill="1" applyAlignment="1">
      <alignment/>
    </xf>
    <xf numFmtId="3" fontId="110" fillId="0" borderId="0" xfId="0" applyNumberFormat="1" applyFont="1" applyFill="1" applyBorder="1" applyAlignment="1">
      <alignment horizontal="center" wrapText="1"/>
    </xf>
    <xf numFmtId="3" fontId="110" fillId="0" borderId="0" xfId="0" applyNumberFormat="1" applyFont="1" applyFill="1" applyAlignment="1">
      <alignment horizontal="right"/>
    </xf>
    <xf numFmtId="3" fontId="120" fillId="0" borderId="0" xfId="0" applyNumberFormat="1" applyFont="1" applyFill="1" applyBorder="1" applyAlignment="1">
      <alignment/>
    </xf>
    <xf numFmtId="4" fontId="0" fillId="0" borderId="0" xfId="0" applyNumberFormat="1" applyFont="1" applyFill="1" applyAlignment="1">
      <alignment/>
    </xf>
    <xf numFmtId="4" fontId="0" fillId="0" borderId="0" xfId="0" applyNumberFormat="1" applyFont="1" applyFill="1" applyAlignment="1">
      <alignment/>
    </xf>
    <xf numFmtId="0" fontId="0" fillId="0" borderId="23" xfId="0" applyFont="1" applyFill="1" applyBorder="1" applyAlignment="1">
      <alignment/>
    </xf>
    <xf numFmtId="0" fontId="0" fillId="0" borderId="23" xfId="0" applyFont="1" applyFill="1" applyBorder="1" applyAlignment="1">
      <alignment/>
    </xf>
    <xf numFmtId="4" fontId="115" fillId="0" borderId="0" xfId="0" applyNumberFormat="1" applyFont="1" applyFill="1" applyAlignment="1">
      <alignment/>
    </xf>
    <xf numFmtId="0" fontId="115" fillId="0" borderId="0" xfId="0" applyFont="1" applyFill="1" applyAlignment="1">
      <alignment horizontal="justify" wrapText="1"/>
    </xf>
    <xf numFmtId="0" fontId="110" fillId="0" borderId="0" xfId="0" applyFont="1" applyFill="1" applyAlignment="1">
      <alignment horizontal="center"/>
    </xf>
    <xf numFmtId="0" fontId="115" fillId="0" borderId="0" xfId="0" applyFont="1" applyFill="1" applyAlignment="1" quotePrefix="1">
      <alignment horizontal="justify" vertical="top" wrapText="1"/>
    </xf>
    <xf numFmtId="3" fontId="115" fillId="0" borderId="0" xfId="0" applyNumberFormat="1" applyFont="1" applyFill="1" applyBorder="1" applyAlignment="1">
      <alignment wrapText="1"/>
    </xf>
    <xf numFmtId="4" fontId="111" fillId="0" borderId="0" xfId="0" applyNumberFormat="1" applyFont="1" applyFill="1" applyAlignment="1">
      <alignment/>
    </xf>
    <xf numFmtId="179" fontId="31" fillId="0" borderId="0" xfId="759" applyNumberFormat="1" applyFont="1" applyFill="1" applyAlignment="1" applyProtection="1">
      <alignment/>
      <protection/>
    </xf>
    <xf numFmtId="4" fontId="0" fillId="0" borderId="0" xfId="0" applyNumberFormat="1" applyFont="1" applyAlignment="1">
      <alignment/>
    </xf>
    <xf numFmtId="193" fontId="0" fillId="0" borderId="0" xfId="0" applyNumberFormat="1" applyFont="1" applyAlignment="1">
      <alignment/>
    </xf>
    <xf numFmtId="0" fontId="0" fillId="0" borderId="0" xfId="0" applyFont="1" applyAlignment="1">
      <alignment/>
    </xf>
    <xf numFmtId="0" fontId="54" fillId="0" borderId="0" xfId="0" applyFont="1" applyAlignment="1">
      <alignment/>
    </xf>
    <xf numFmtId="1" fontId="110" fillId="0" borderId="0" xfId="759" applyNumberFormat="1" applyFont="1" applyFill="1" applyBorder="1" applyAlignment="1" applyProtection="1" quotePrefix="1">
      <alignment horizontal="right"/>
      <protection/>
    </xf>
    <xf numFmtId="0" fontId="135" fillId="0" borderId="23" xfId="0" applyFont="1" applyBorder="1" applyAlignment="1">
      <alignment/>
    </xf>
    <xf numFmtId="1" fontId="110" fillId="0" borderId="23" xfId="759" applyNumberFormat="1" applyFont="1" applyFill="1" applyBorder="1" applyAlignment="1" applyProtection="1" quotePrefix="1">
      <alignment horizontal="right"/>
      <protection/>
    </xf>
    <xf numFmtId="3" fontId="111" fillId="0" borderId="21" xfId="0" applyNumberFormat="1" applyFont="1" applyFill="1" applyBorder="1" applyAlignment="1">
      <alignment/>
    </xf>
    <xf numFmtId="0" fontId="111" fillId="0" borderId="21" xfId="0" applyFont="1" applyBorder="1" applyAlignment="1">
      <alignment/>
    </xf>
    <xf numFmtId="3" fontId="110" fillId="0" borderId="21" xfId="0" applyNumberFormat="1" applyFont="1" applyFill="1" applyBorder="1" applyAlignment="1">
      <alignment/>
    </xf>
    <xf numFmtId="0" fontId="0" fillId="0" borderId="0" xfId="0" applyFont="1" applyAlignment="1">
      <alignment/>
    </xf>
    <xf numFmtId="4" fontId="0" fillId="0" borderId="0" xfId="0" applyNumberFormat="1" applyAlignment="1">
      <alignment/>
    </xf>
    <xf numFmtId="168" fontId="0" fillId="0" borderId="0" xfId="0" applyNumberFormat="1" applyFont="1" applyFill="1" applyBorder="1" applyAlignment="1">
      <alignment horizontal="center"/>
    </xf>
    <xf numFmtId="49" fontId="36" fillId="0" borderId="0" xfId="759" applyNumberFormat="1" applyFont="1" applyFill="1" applyAlignment="1" applyProtection="1">
      <alignment horizontal="center"/>
      <protection/>
    </xf>
    <xf numFmtId="3" fontId="110" fillId="0" borderId="24" xfId="0" applyNumberFormat="1" applyFont="1" applyFill="1" applyBorder="1" applyAlignment="1">
      <alignment horizontal="center" wrapText="1"/>
    </xf>
    <xf numFmtId="3" fontId="111" fillId="0" borderId="38" xfId="0" applyNumberFormat="1" applyFont="1" applyFill="1" applyBorder="1" applyAlignment="1">
      <alignment horizontal="center" wrapText="1"/>
    </xf>
    <xf numFmtId="3" fontId="111" fillId="0" borderId="23" xfId="0" applyNumberFormat="1" applyFont="1" applyFill="1" applyBorder="1" applyAlignment="1">
      <alignment horizontal="center" wrapText="1"/>
    </xf>
    <xf numFmtId="3" fontId="111" fillId="0" borderId="39" xfId="0" applyNumberFormat="1" applyFont="1" applyFill="1" applyBorder="1" applyAlignment="1">
      <alignment horizontal="center" wrapText="1"/>
    </xf>
    <xf numFmtId="0" fontId="115" fillId="0" borderId="0" xfId="0" applyFont="1" applyFill="1" applyAlignment="1">
      <alignment horizontal="justify" vertical="top" wrapText="1"/>
    </xf>
    <xf numFmtId="0" fontId="115" fillId="0" borderId="0" xfId="0" applyFont="1" applyAlignment="1">
      <alignment horizontal="justify" vertical="top" wrapText="1"/>
    </xf>
    <xf numFmtId="0" fontId="0" fillId="0" borderId="0" xfId="0" applyAlignment="1">
      <alignment horizontal="justify" vertical="top" wrapText="1"/>
    </xf>
    <xf numFmtId="0" fontId="110" fillId="0" borderId="23" xfId="0" applyFont="1" applyFill="1" applyBorder="1" applyAlignment="1">
      <alignment horizontal="center"/>
    </xf>
    <xf numFmtId="0" fontId="110" fillId="0" borderId="21" xfId="0" applyFont="1" applyFill="1" applyBorder="1" applyAlignment="1">
      <alignment horizontal="center"/>
    </xf>
    <xf numFmtId="0" fontId="110" fillId="0" borderId="21" xfId="0" applyFont="1" applyBorder="1" applyAlignment="1">
      <alignment horizontal="center"/>
    </xf>
    <xf numFmtId="0" fontId="111" fillId="0" borderId="0" xfId="0" applyFont="1" applyFill="1" applyAlignment="1">
      <alignment horizontal="justify" vertical="top" wrapText="1"/>
    </xf>
    <xf numFmtId="0" fontId="31" fillId="0" borderId="0" xfId="0" applyFont="1" applyFill="1" applyAlignment="1">
      <alignment horizontal="justify" vertical="top" wrapText="1"/>
    </xf>
    <xf numFmtId="0" fontId="110" fillId="0" borderId="0" xfId="0" applyFont="1" applyFill="1" applyAlignment="1">
      <alignment horizontal="center" wrapText="1"/>
    </xf>
    <xf numFmtId="0" fontId="115" fillId="0" borderId="0" xfId="0" applyFont="1" applyFill="1" applyAlignment="1">
      <alignment horizontal="left" vertical="top" wrapText="1"/>
    </xf>
    <xf numFmtId="49" fontId="110" fillId="0" borderId="23" xfId="0" applyNumberFormat="1" applyFont="1" applyFill="1" applyBorder="1" applyAlignment="1">
      <alignment horizontal="center"/>
    </xf>
  </cellXfs>
  <cellStyles count="103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Rid_1__S10" xfId="16"/>
    <cellStyle name="_Rid_1__S17" xfId="17"/>
    <cellStyle name="_Rid_1__S19" xfId="18"/>
    <cellStyle name="_Rid_1__S21" xfId="19"/>
    <cellStyle name="_Rid_1__S24" xfId="20"/>
    <cellStyle name="_Rid_1__S26" xfId="21"/>
    <cellStyle name="_Rid_1__S28" xfId="22"/>
    <cellStyle name="_Rid_1__S37" xfId="23"/>
    <cellStyle name="_Rid_1__S39" xfId="24"/>
    <cellStyle name="_Rid_1__S41" xfId="25"/>
    <cellStyle name="_Rid_1__S43" xfId="26"/>
    <cellStyle name="_Rid_1__S45" xfId="27"/>
    <cellStyle name="_Rid_1__S47" xfId="28"/>
    <cellStyle name="_Rid_1__S49" xfId="29"/>
    <cellStyle name="_Rid_1__S51" xfId="30"/>
    <cellStyle name="_Rid_1__S54" xfId="31"/>
    <cellStyle name="_Rid_1__S56" xfId="32"/>
    <cellStyle name="_Rid_1__S58" xfId="33"/>
    <cellStyle name="_Rid_1__S6" xfId="34"/>
    <cellStyle name="_Rid_1__S60" xfId="35"/>
    <cellStyle name="_Rid_1__S62" xfId="36"/>
    <cellStyle name="_Rid_1__S64" xfId="37"/>
    <cellStyle name="_Rid_1__S66" xfId="38"/>
    <cellStyle name="_Rid_1__S68" xfId="39"/>
    <cellStyle name="_Rid_1__S71" xfId="40"/>
    <cellStyle name="_Rid_1__S73" xfId="41"/>
    <cellStyle name="_Rid_1__S75" xfId="42"/>
    <cellStyle name="_Rid_2__S10" xfId="43"/>
    <cellStyle name="_Rid_2__S17" xfId="44"/>
    <cellStyle name="_Rid_2__S19" xfId="45"/>
    <cellStyle name="_Rid_2__S21" xfId="46"/>
    <cellStyle name="_Rid_2__S24" xfId="47"/>
    <cellStyle name="_Rid_2__S26" xfId="48"/>
    <cellStyle name="_Rid_2__S28" xfId="49"/>
    <cellStyle name="_Rid_2__S29" xfId="50"/>
    <cellStyle name="_Rid_2__S6" xfId="51"/>
    <cellStyle name="_Rid_3__S10" xfId="52"/>
    <cellStyle name="_Rid_3__S17" xfId="53"/>
    <cellStyle name="_Rid_3__S19" xfId="54"/>
    <cellStyle name="_Rid_3__S21" xfId="55"/>
    <cellStyle name="_Rid_3__S24" xfId="56"/>
    <cellStyle name="_Rid_3__S26" xfId="57"/>
    <cellStyle name="_Rid_3__S28" xfId="58"/>
    <cellStyle name="_Rid_3__S6" xfId="59"/>
    <cellStyle name="20% - Accent1" xfId="60"/>
    <cellStyle name="20% - Accent1 2" xfId="61"/>
    <cellStyle name="20% - Accent1_05-2008" xfId="62"/>
    <cellStyle name="20% - Accent2" xfId="63"/>
    <cellStyle name="20% - Accent2 2" xfId="64"/>
    <cellStyle name="20% - Accent2_05-2008" xfId="65"/>
    <cellStyle name="20% - Accent3" xfId="66"/>
    <cellStyle name="20% - Accent3 2" xfId="67"/>
    <cellStyle name="20% - Accent3_05-2008" xfId="68"/>
    <cellStyle name="20% - Accent4" xfId="69"/>
    <cellStyle name="20% - Accent4 2" xfId="70"/>
    <cellStyle name="20% - Accent4_05-2008" xfId="71"/>
    <cellStyle name="20% - Accent5" xfId="72"/>
    <cellStyle name="20% - Accent5 2" xfId="73"/>
    <cellStyle name="20% - Accent5_05-2008" xfId="74"/>
    <cellStyle name="20% - Accent6" xfId="75"/>
    <cellStyle name="20% - Accent6 2" xfId="76"/>
    <cellStyle name="20% - Accent6_05-2008" xfId="77"/>
    <cellStyle name="40% - Accent1" xfId="78"/>
    <cellStyle name="40% - Accent1 2" xfId="79"/>
    <cellStyle name="40% - Accent1_05-2008" xfId="80"/>
    <cellStyle name="40% - Accent2" xfId="81"/>
    <cellStyle name="40% - Accent2 2" xfId="82"/>
    <cellStyle name="40% - Accent2_05-2008" xfId="83"/>
    <cellStyle name="40% - Accent3" xfId="84"/>
    <cellStyle name="40% - Accent3 2" xfId="85"/>
    <cellStyle name="40% - Accent3_05-2008" xfId="86"/>
    <cellStyle name="40% - Accent4" xfId="87"/>
    <cellStyle name="40% - Accent4 2" xfId="88"/>
    <cellStyle name="40% - Accent4_05-2008" xfId="89"/>
    <cellStyle name="40% - Accent5" xfId="90"/>
    <cellStyle name="40% - Accent5 2" xfId="91"/>
    <cellStyle name="40% - Accent5_05-2008" xfId="92"/>
    <cellStyle name="40% - Accent6" xfId="93"/>
    <cellStyle name="40% - Accent6 2" xfId="94"/>
    <cellStyle name="40% - Accent6_05-2008" xfId="95"/>
    <cellStyle name="60% - Accent1" xfId="96"/>
    <cellStyle name="60% - Accent1 2" xfId="97"/>
    <cellStyle name="60% - Accent1_05-2008" xfId="98"/>
    <cellStyle name="60% - Accent2" xfId="99"/>
    <cellStyle name="60% - Accent2 2" xfId="100"/>
    <cellStyle name="60% - Accent2_05-2008" xfId="101"/>
    <cellStyle name="60% - Accent3" xfId="102"/>
    <cellStyle name="60% - Accent3 2" xfId="103"/>
    <cellStyle name="60% - Accent3_05-2008" xfId="104"/>
    <cellStyle name="60% - Accent4" xfId="105"/>
    <cellStyle name="60% - Accent4 2" xfId="106"/>
    <cellStyle name="60% - Accent4_05-2008" xfId="107"/>
    <cellStyle name="60% - Accent5" xfId="108"/>
    <cellStyle name="60% - Accent5 2" xfId="109"/>
    <cellStyle name="60% - Accent5_05-2008" xfId="110"/>
    <cellStyle name="60% - Accent6" xfId="111"/>
    <cellStyle name="60% - Accent6 2" xfId="112"/>
    <cellStyle name="60% - Accent6_05-2008" xfId="113"/>
    <cellStyle name="Accent1" xfId="114"/>
    <cellStyle name="Accent1 2" xfId="115"/>
    <cellStyle name="Accent1_05-2008" xfId="116"/>
    <cellStyle name="Accent2" xfId="117"/>
    <cellStyle name="Accent2 2" xfId="118"/>
    <cellStyle name="Accent2_05-2008" xfId="119"/>
    <cellStyle name="Accent3" xfId="120"/>
    <cellStyle name="Accent3 2" xfId="121"/>
    <cellStyle name="Accent3_05-2008" xfId="122"/>
    <cellStyle name="Accent4" xfId="123"/>
    <cellStyle name="Accent4 2" xfId="124"/>
    <cellStyle name="Accent4_05-2008" xfId="125"/>
    <cellStyle name="Accent5" xfId="126"/>
    <cellStyle name="Accent5 2" xfId="127"/>
    <cellStyle name="Accent5_05-2008" xfId="128"/>
    <cellStyle name="Accent6" xfId="129"/>
    <cellStyle name="Accent6 2" xfId="130"/>
    <cellStyle name="Accent6_05-2008" xfId="131"/>
    <cellStyle name="ÅëÈ­ [0]_´ë¿ìÃâÇÏ¿äÃ» " xfId="132"/>
    <cellStyle name="ÅëÈ­_´ë¿ìÃâÇÏ¿äÃ» " xfId="133"/>
    <cellStyle name="AFE" xfId="134"/>
    <cellStyle name="ÄÞ¸¶ [0]_´ë¿ìÃâÇÏ¿äÃ» " xfId="135"/>
    <cellStyle name="ÄÞ¸¶_´ë¿ìÃâÇÏ¿äÃ» " xfId="136"/>
    <cellStyle name="background" xfId="137"/>
    <cellStyle name="Bad" xfId="138"/>
    <cellStyle name="Bad 2" xfId="139"/>
    <cellStyle name="Bad_05-2008" xfId="140"/>
    <cellStyle name="banner" xfId="141"/>
    <cellStyle name="Beløb" xfId="142"/>
    <cellStyle name="Beløb (negative)" xfId="143"/>
    <cellStyle name="Beløb 1000" xfId="144"/>
    <cellStyle name="Beløb 1000 (negative)" xfId="145"/>
    <cellStyle name="Beløb 1000 (negative) 2" xfId="146"/>
    <cellStyle name="Beløb 1000 2" xfId="147"/>
    <cellStyle name="Beløb 1000_040930_AFL_uppgj" xfId="148"/>
    <cellStyle name="Ç¥ÁØ_´ë¿ìÃâÇÏ¿äÃ» " xfId="149"/>
    <cellStyle name="calc" xfId="150"/>
    <cellStyle name="Calc Currency (0)" xfId="151"/>
    <cellStyle name="Calc Currency (0) 10" xfId="152"/>
    <cellStyle name="Calc Currency (0) 11" xfId="153"/>
    <cellStyle name="Calc Currency (0) 12" xfId="154"/>
    <cellStyle name="Calc Currency (0) 13" xfId="155"/>
    <cellStyle name="Calc Currency (0) 14" xfId="156"/>
    <cellStyle name="Calc Currency (0) 15" xfId="157"/>
    <cellStyle name="Calc Currency (0) 2" xfId="158"/>
    <cellStyle name="Calc Currency (0) 3" xfId="159"/>
    <cellStyle name="Calc Currency (0) 4" xfId="160"/>
    <cellStyle name="Calc Currency (0) 5" xfId="161"/>
    <cellStyle name="Calc Currency (0) 6" xfId="162"/>
    <cellStyle name="Calc Currency (0) 7" xfId="163"/>
    <cellStyle name="Calc Currency (0) 8" xfId="164"/>
    <cellStyle name="Calc Currency (0) 9" xfId="165"/>
    <cellStyle name="Calc Currency (0)_06-2008" xfId="166"/>
    <cellStyle name="Calc Currency (2)" xfId="167"/>
    <cellStyle name="Calc Currency (2) 10" xfId="168"/>
    <cellStyle name="Calc Currency (2) 11" xfId="169"/>
    <cellStyle name="Calc Currency (2) 12" xfId="170"/>
    <cellStyle name="Calc Currency (2) 13" xfId="171"/>
    <cellStyle name="Calc Currency (2) 14" xfId="172"/>
    <cellStyle name="Calc Currency (2) 15" xfId="173"/>
    <cellStyle name="Calc Currency (2) 2" xfId="174"/>
    <cellStyle name="Calc Currency (2) 3" xfId="175"/>
    <cellStyle name="Calc Currency (2) 4" xfId="176"/>
    <cellStyle name="Calc Currency (2) 5" xfId="177"/>
    <cellStyle name="Calc Currency (2) 6" xfId="178"/>
    <cellStyle name="Calc Currency (2) 7" xfId="179"/>
    <cellStyle name="Calc Currency (2) 8" xfId="180"/>
    <cellStyle name="Calc Currency (2) 9" xfId="181"/>
    <cellStyle name="Calc Currency (2)_33" xfId="182"/>
    <cellStyle name="Calc Percent (0)" xfId="183"/>
    <cellStyle name="Calc Percent (0) 10" xfId="184"/>
    <cellStyle name="Calc Percent (0) 11" xfId="185"/>
    <cellStyle name="Calc Percent (0) 12" xfId="186"/>
    <cellStyle name="Calc Percent (0) 13" xfId="187"/>
    <cellStyle name="Calc Percent (0) 14" xfId="188"/>
    <cellStyle name="Calc Percent (0) 15" xfId="189"/>
    <cellStyle name="Calc Percent (0) 2" xfId="190"/>
    <cellStyle name="Calc Percent (0) 3" xfId="191"/>
    <cellStyle name="Calc Percent (0) 4" xfId="192"/>
    <cellStyle name="Calc Percent (0) 5" xfId="193"/>
    <cellStyle name="Calc Percent (0) 6" xfId="194"/>
    <cellStyle name="Calc Percent (0) 7" xfId="195"/>
    <cellStyle name="Calc Percent (0) 8" xfId="196"/>
    <cellStyle name="Calc Percent (0) 9" xfId="197"/>
    <cellStyle name="Calc Percent (0)_33" xfId="198"/>
    <cellStyle name="Calc Percent (1)" xfId="199"/>
    <cellStyle name="Calc Percent (1) 10" xfId="200"/>
    <cellStyle name="Calc Percent (1) 11" xfId="201"/>
    <cellStyle name="Calc Percent (1) 12" xfId="202"/>
    <cellStyle name="Calc Percent (1) 13" xfId="203"/>
    <cellStyle name="Calc Percent (1) 14" xfId="204"/>
    <cellStyle name="Calc Percent (1) 15" xfId="205"/>
    <cellStyle name="Calc Percent (1) 2" xfId="206"/>
    <cellStyle name="Calc Percent (1) 3" xfId="207"/>
    <cellStyle name="Calc Percent (1) 4" xfId="208"/>
    <cellStyle name="Calc Percent (1) 5" xfId="209"/>
    <cellStyle name="Calc Percent (1) 6" xfId="210"/>
    <cellStyle name="Calc Percent (1) 7" xfId="211"/>
    <cellStyle name="Calc Percent (1) 8" xfId="212"/>
    <cellStyle name="Calc Percent (1) 9" xfId="213"/>
    <cellStyle name="Calc Percent (1)_070831_Loan_bond" xfId="214"/>
    <cellStyle name="Calc Percent (2)" xfId="215"/>
    <cellStyle name="Calc Percent (2) 10" xfId="216"/>
    <cellStyle name="Calc Percent (2) 11" xfId="217"/>
    <cellStyle name="Calc Percent (2) 12" xfId="218"/>
    <cellStyle name="Calc Percent (2) 13" xfId="219"/>
    <cellStyle name="Calc Percent (2) 14" xfId="220"/>
    <cellStyle name="Calc Percent (2) 15" xfId="221"/>
    <cellStyle name="Calc Percent (2) 2" xfId="222"/>
    <cellStyle name="Calc Percent (2) 3" xfId="223"/>
    <cellStyle name="Calc Percent (2) 4" xfId="224"/>
    <cellStyle name="Calc Percent (2) 5" xfId="225"/>
    <cellStyle name="Calc Percent (2) 6" xfId="226"/>
    <cellStyle name="Calc Percent (2) 7" xfId="227"/>
    <cellStyle name="Calc Percent (2) 8" xfId="228"/>
    <cellStyle name="Calc Percent (2) 9" xfId="229"/>
    <cellStyle name="Calc Percent (2)_33" xfId="230"/>
    <cellStyle name="Calc Units (0)" xfId="231"/>
    <cellStyle name="Calc Units (0) 10" xfId="232"/>
    <cellStyle name="Calc Units (0) 11" xfId="233"/>
    <cellStyle name="Calc Units (0) 12" xfId="234"/>
    <cellStyle name="Calc Units (0) 13" xfId="235"/>
    <cellStyle name="Calc Units (0) 14" xfId="236"/>
    <cellStyle name="Calc Units (0) 15" xfId="237"/>
    <cellStyle name="Calc Units (0) 2" xfId="238"/>
    <cellStyle name="Calc Units (0) 3" xfId="239"/>
    <cellStyle name="Calc Units (0) 4" xfId="240"/>
    <cellStyle name="Calc Units (0) 5" xfId="241"/>
    <cellStyle name="Calc Units (0) 6" xfId="242"/>
    <cellStyle name="Calc Units (0) 7" xfId="243"/>
    <cellStyle name="Calc Units (0) 8" xfId="244"/>
    <cellStyle name="Calc Units (0) 9" xfId="245"/>
    <cellStyle name="Calc Units (0)_33" xfId="246"/>
    <cellStyle name="Calc Units (1)" xfId="247"/>
    <cellStyle name="Calc Units (1) 10" xfId="248"/>
    <cellStyle name="Calc Units (1) 11" xfId="249"/>
    <cellStyle name="Calc Units (1) 12" xfId="250"/>
    <cellStyle name="Calc Units (1) 13" xfId="251"/>
    <cellStyle name="Calc Units (1) 14" xfId="252"/>
    <cellStyle name="Calc Units (1) 15" xfId="253"/>
    <cellStyle name="Calc Units (1) 2" xfId="254"/>
    <cellStyle name="Calc Units (1) 3" xfId="255"/>
    <cellStyle name="Calc Units (1) 4" xfId="256"/>
    <cellStyle name="Calc Units (1) 5" xfId="257"/>
    <cellStyle name="Calc Units (1) 6" xfId="258"/>
    <cellStyle name="Calc Units (1) 7" xfId="259"/>
    <cellStyle name="Calc Units (1) 8" xfId="260"/>
    <cellStyle name="Calc Units (1) 9" xfId="261"/>
    <cellStyle name="Calc Units (1)_33" xfId="262"/>
    <cellStyle name="Calc Units (2)" xfId="263"/>
    <cellStyle name="Calc Units (2) 10" xfId="264"/>
    <cellStyle name="Calc Units (2) 11" xfId="265"/>
    <cellStyle name="Calc Units (2) 12" xfId="266"/>
    <cellStyle name="Calc Units (2) 13" xfId="267"/>
    <cellStyle name="Calc Units (2) 14" xfId="268"/>
    <cellStyle name="Calc Units (2) 15" xfId="269"/>
    <cellStyle name="Calc Units (2) 2" xfId="270"/>
    <cellStyle name="Calc Units (2) 3" xfId="271"/>
    <cellStyle name="Calc Units (2) 4" xfId="272"/>
    <cellStyle name="Calc Units (2) 5" xfId="273"/>
    <cellStyle name="Calc Units (2) 6" xfId="274"/>
    <cellStyle name="Calc Units (2) 7" xfId="275"/>
    <cellStyle name="Calc Units (2) 8" xfId="276"/>
    <cellStyle name="Calc Units (2) 9" xfId="277"/>
    <cellStyle name="Calc Units (2)_33" xfId="278"/>
    <cellStyle name="calc_Eingreidsluferlar" xfId="279"/>
    <cellStyle name="calculated" xfId="280"/>
    <cellStyle name="Calculation" xfId="281"/>
    <cellStyle name="Calculation 2" xfId="282"/>
    <cellStyle name="Calculation_05-2008" xfId="283"/>
    <cellStyle name="CalcҐCurrency (0)_laroux" xfId="284"/>
    <cellStyle name="Check Cell" xfId="285"/>
    <cellStyle name="Check Cell 2" xfId="286"/>
    <cellStyle name="Check Cell_05-2008" xfId="287"/>
    <cellStyle name="Column_Title" xfId="288"/>
    <cellStyle name="Coᱠma [0]_Q2 FY96" xfId="289"/>
    <cellStyle name="Comma" xfId="290"/>
    <cellStyle name="Comma [0]" xfId="291"/>
    <cellStyle name="Comma [00]" xfId="292"/>
    <cellStyle name="Comma [00] 10" xfId="293"/>
    <cellStyle name="Comma [00] 11" xfId="294"/>
    <cellStyle name="Comma [00] 12" xfId="295"/>
    <cellStyle name="Comma [00] 13" xfId="296"/>
    <cellStyle name="Comma [00] 14" xfId="297"/>
    <cellStyle name="Comma [00] 15" xfId="298"/>
    <cellStyle name="Comma [00] 2" xfId="299"/>
    <cellStyle name="Comma [00] 3" xfId="300"/>
    <cellStyle name="Comma [00] 4" xfId="301"/>
    <cellStyle name="Comma [00] 5" xfId="302"/>
    <cellStyle name="Comma [00] 6" xfId="303"/>
    <cellStyle name="Comma [00] 7" xfId="304"/>
    <cellStyle name="Comma [00] 8" xfId="305"/>
    <cellStyle name="Comma [00] 9" xfId="306"/>
    <cellStyle name="Comma 10" xfId="307"/>
    <cellStyle name="Comma 11" xfId="308"/>
    <cellStyle name="Comma 12" xfId="309"/>
    <cellStyle name="Comma 13" xfId="310"/>
    <cellStyle name="Comma 14" xfId="311"/>
    <cellStyle name="Comma 15" xfId="312"/>
    <cellStyle name="Comma 16" xfId="313"/>
    <cellStyle name="Comma 17" xfId="314"/>
    <cellStyle name="Comma 18" xfId="315"/>
    <cellStyle name="Comma 19" xfId="316"/>
    <cellStyle name="Comma 2" xfId="317"/>
    <cellStyle name="Comma 2 10" xfId="318"/>
    <cellStyle name="Comma 2 11" xfId="319"/>
    <cellStyle name="Comma 2 2" xfId="320"/>
    <cellStyle name="Comma 2 3" xfId="321"/>
    <cellStyle name="Comma 2 4" xfId="322"/>
    <cellStyle name="Comma 2 5" xfId="323"/>
    <cellStyle name="Comma 2 6" xfId="324"/>
    <cellStyle name="Comma 2 7" xfId="325"/>
    <cellStyle name="Comma 2 8" xfId="326"/>
    <cellStyle name="Comma 2 9" xfId="327"/>
    <cellStyle name="Comma 2_30" xfId="328"/>
    <cellStyle name="Comma 3" xfId="329"/>
    <cellStyle name="Comma 4" xfId="330"/>
    <cellStyle name="Comma 5" xfId="331"/>
    <cellStyle name="Comma 6" xfId="332"/>
    <cellStyle name="Comma 7" xfId="333"/>
    <cellStyle name="Comma 8" xfId="334"/>
    <cellStyle name="Comma 9" xfId="335"/>
    <cellStyle name="Currency" xfId="336"/>
    <cellStyle name="Currency [0]" xfId="337"/>
    <cellStyle name="Currency [0] 10" xfId="338"/>
    <cellStyle name="Currency [0] 11" xfId="339"/>
    <cellStyle name="Currency [0] 12" xfId="340"/>
    <cellStyle name="Currency [0] 13" xfId="341"/>
    <cellStyle name="Currency [0] 2" xfId="342"/>
    <cellStyle name="Currency [0] 3" xfId="343"/>
    <cellStyle name="Currency [0] 4" xfId="344"/>
    <cellStyle name="Currency [0] 5" xfId="345"/>
    <cellStyle name="Currency [0] 6" xfId="346"/>
    <cellStyle name="Currency [0] 7" xfId="347"/>
    <cellStyle name="Currency [0] 8" xfId="348"/>
    <cellStyle name="Currency [0] 9" xfId="349"/>
    <cellStyle name="Currency [00]" xfId="350"/>
    <cellStyle name="Currency [00] 10" xfId="351"/>
    <cellStyle name="Currency [00] 11" xfId="352"/>
    <cellStyle name="Currency [00] 12" xfId="353"/>
    <cellStyle name="Currency [00] 13" xfId="354"/>
    <cellStyle name="Currency [00] 14" xfId="355"/>
    <cellStyle name="Currency [00] 15" xfId="356"/>
    <cellStyle name="Currency [00] 2" xfId="357"/>
    <cellStyle name="Currency [00] 3" xfId="358"/>
    <cellStyle name="Currency [00] 4" xfId="359"/>
    <cellStyle name="Currency [00] 5" xfId="360"/>
    <cellStyle name="Currency [00] 6" xfId="361"/>
    <cellStyle name="Currency [00] 7" xfId="362"/>
    <cellStyle name="Currency [00] 8" xfId="363"/>
    <cellStyle name="Currency [00] 9" xfId="364"/>
    <cellStyle name="DAGS" xfId="365"/>
    <cellStyle name="DAGS 2" xfId="366"/>
    <cellStyle name="DAGS_Notes" xfId="367"/>
    <cellStyle name="data" xfId="368"/>
    <cellStyle name="Data1" xfId="369"/>
    <cellStyle name="Data2" xfId="370"/>
    <cellStyle name="Data3" xfId="371"/>
    <cellStyle name="Data4" xfId="372"/>
    <cellStyle name="Data5" xfId="373"/>
    <cellStyle name="date" xfId="374"/>
    <cellStyle name="Date Short" xfId="375"/>
    <cellStyle name="Date Short 10" xfId="376"/>
    <cellStyle name="Date Short 11" xfId="377"/>
    <cellStyle name="Date Short 12" xfId="378"/>
    <cellStyle name="Date Short 13" xfId="379"/>
    <cellStyle name="Date Short 14" xfId="380"/>
    <cellStyle name="Date Short 15" xfId="381"/>
    <cellStyle name="Date Short 2" xfId="382"/>
    <cellStyle name="Date Short 3" xfId="383"/>
    <cellStyle name="Date Short 4" xfId="384"/>
    <cellStyle name="Date Short 5" xfId="385"/>
    <cellStyle name="Date Short 6" xfId="386"/>
    <cellStyle name="Date Short 7" xfId="387"/>
    <cellStyle name="Date Short 8" xfId="388"/>
    <cellStyle name="Date Short 9" xfId="389"/>
    <cellStyle name="datetime" xfId="390"/>
    <cellStyle name="Decimal" xfId="391"/>
    <cellStyle name="Decimal (negative)" xfId="392"/>
    <cellStyle name="Decimal (negative) 2" xfId="393"/>
    <cellStyle name="Enter Currency (0)" xfId="394"/>
    <cellStyle name="Enter Currency (0) 10" xfId="395"/>
    <cellStyle name="Enter Currency (0) 11" xfId="396"/>
    <cellStyle name="Enter Currency (0) 12" xfId="397"/>
    <cellStyle name="Enter Currency (0) 13" xfId="398"/>
    <cellStyle name="Enter Currency (0) 14" xfId="399"/>
    <cellStyle name="Enter Currency (0) 15" xfId="400"/>
    <cellStyle name="Enter Currency (0) 2" xfId="401"/>
    <cellStyle name="Enter Currency (0) 3" xfId="402"/>
    <cellStyle name="Enter Currency (0) 4" xfId="403"/>
    <cellStyle name="Enter Currency (0) 5" xfId="404"/>
    <cellStyle name="Enter Currency (0) 6" xfId="405"/>
    <cellStyle name="Enter Currency (0) 7" xfId="406"/>
    <cellStyle name="Enter Currency (0) 8" xfId="407"/>
    <cellStyle name="Enter Currency (0) 9" xfId="408"/>
    <cellStyle name="Enter Currency (0)_33" xfId="409"/>
    <cellStyle name="Enter Currency (2)" xfId="410"/>
    <cellStyle name="Enter Currency (2) 10" xfId="411"/>
    <cellStyle name="Enter Currency (2) 11" xfId="412"/>
    <cellStyle name="Enter Currency (2) 12" xfId="413"/>
    <cellStyle name="Enter Currency (2) 13" xfId="414"/>
    <cellStyle name="Enter Currency (2) 14" xfId="415"/>
    <cellStyle name="Enter Currency (2) 15" xfId="416"/>
    <cellStyle name="Enter Currency (2) 2" xfId="417"/>
    <cellStyle name="Enter Currency (2) 3" xfId="418"/>
    <cellStyle name="Enter Currency (2) 4" xfId="419"/>
    <cellStyle name="Enter Currency (2) 5" xfId="420"/>
    <cellStyle name="Enter Currency (2) 6" xfId="421"/>
    <cellStyle name="Enter Currency (2) 7" xfId="422"/>
    <cellStyle name="Enter Currency (2) 8" xfId="423"/>
    <cellStyle name="Enter Currency (2) 9" xfId="424"/>
    <cellStyle name="Enter Currency (2)_33" xfId="425"/>
    <cellStyle name="Enter Units (0)" xfId="426"/>
    <cellStyle name="Enter Units (0) 10" xfId="427"/>
    <cellStyle name="Enter Units (0) 11" xfId="428"/>
    <cellStyle name="Enter Units (0) 12" xfId="429"/>
    <cellStyle name="Enter Units (0) 13" xfId="430"/>
    <cellStyle name="Enter Units (0) 14" xfId="431"/>
    <cellStyle name="Enter Units (0) 15" xfId="432"/>
    <cellStyle name="Enter Units (0) 2" xfId="433"/>
    <cellStyle name="Enter Units (0) 3" xfId="434"/>
    <cellStyle name="Enter Units (0) 4" xfId="435"/>
    <cellStyle name="Enter Units (0) 5" xfId="436"/>
    <cellStyle name="Enter Units (0) 6" xfId="437"/>
    <cellStyle name="Enter Units (0) 7" xfId="438"/>
    <cellStyle name="Enter Units (0) 8" xfId="439"/>
    <cellStyle name="Enter Units (0) 9" xfId="440"/>
    <cellStyle name="Enter Units (0)_33" xfId="441"/>
    <cellStyle name="Enter Units (1)" xfId="442"/>
    <cellStyle name="Enter Units (1) 10" xfId="443"/>
    <cellStyle name="Enter Units (1) 11" xfId="444"/>
    <cellStyle name="Enter Units (1) 12" xfId="445"/>
    <cellStyle name="Enter Units (1) 13" xfId="446"/>
    <cellStyle name="Enter Units (1) 14" xfId="447"/>
    <cellStyle name="Enter Units (1) 15" xfId="448"/>
    <cellStyle name="Enter Units (1) 2" xfId="449"/>
    <cellStyle name="Enter Units (1) 3" xfId="450"/>
    <cellStyle name="Enter Units (1) 4" xfId="451"/>
    <cellStyle name="Enter Units (1) 5" xfId="452"/>
    <cellStyle name="Enter Units (1) 6" xfId="453"/>
    <cellStyle name="Enter Units (1) 7" xfId="454"/>
    <cellStyle name="Enter Units (1) 8" xfId="455"/>
    <cellStyle name="Enter Units (1) 9" xfId="456"/>
    <cellStyle name="Enter Units (1)_33" xfId="457"/>
    <cellStyle name="Enter Units (2)" xfId="458"/>
    <cellStyle name="Enter Units (2) 10" xfId="459"/>
    <cellStyle name="Enter Units (2) 11" xfId="460"/>
    <cellStyle name="Enter Units (2) 12" xfId="461"/>
    <cellStyle name="Enter Units (2) 13" xfId="462"/>
    <cellStyle name="Enter Units (2) 14" xfId="463"/>
    <cellStyle name="Enter Units (2) 15" xfId="464"/>
    <cellStyle name="Enter Units (2) 2" xfId="465"/>
    <cellStyle name="Enter Units (2) 3" xfId="466"/>
    <cellStyle name="Enter Units (2) 4" xfId="467"/>
    <cellStyle name="Enter Units (2) 5" xfId="468"/>
    <cellStyle name="Enter Units (2) 6" xfId="469"/>
    <cellStyle name="Enter Units (2) 7" xfId="470"/>
    <cellStyle name="Enter Units (2) 8" xfId="471"/>
    <cellStyle name="Enter Units (2) 9" xfId="472"/>
    <cellStyle name="Enter Units (2)_33" xfId="473"/>
    <cellStyle name="Euro" xfId="474"/>
    <cellStyle name="Euro 2" xfId="475"/>
    <cellStyle name="Explanatory Text" xfId="476"/>
    <cellStyle name="Explanatory Text 2" xfId="477"/>
    <cellStyle name="Explanatory Text_05-2008" xfId="478"/>
    <cellStyle name="Followed Hyperlink" xfId="479"/>
    <cellStyle name="Fyrirsögn" xfId="480"/>
    <cellStyle name="Good" xfId="481"/>
    <cellStyle name="Good 2" xfId="482"/>
    <cellStyle name="Good_05-2008" xfId="483"/>
    <cellStyle name="Header" xfId="484"/>
    <cellStyle name="Header1" xfId="485"/>
    <cellStyle name="Header2" xfId="486"/>
    <cellStyle name="Heading 1" xfId="487"/>
    <cellStyle name="Heading 1 2" xfId="488"/>
    <cellStyle name="Heading 1_05-2008" xfId="489"/>
    <cellStyle name="Heading 2" xfId="490"/>
    <cellStyle name="Heading 2 2" xfId="491"/>
    <cellStyle name="Heading 2_05-2008" xfId="492"/>
    <cellStyle name="Heading 3" xfId="493"/>
    <cellStyle name="Heading 3 2" xfId="494"/>
    <cellStyle name="Heading 3_05-2008" xfId="495"/>
    <cellStyle name="Heading 4" xfId="496"/>
    <cellStyle name="Heading 4 2" xfId="497"/>
    <cellStyle name="Heading 4_05-2008" xfId="498"/>
    <cellStyle name="Hyperlink" xfId="499"/>
    <cellStyle name="Inndr-3" xfId="500"/>
    <cellStyle name="Inndr-3." xfId="501"/>
    <cellStyle name="Inndr-6" xfId="502"/>
    <cellStyle name="Inndr-6." xfId="503"/>
    <cellStyle name="Inndr-6_14+17" xfId="504"/>
    <cellStyle name="Inndráttur 0 ..." xfId="505"/>
    <cellStyle name="Inndráttur 3" xfId="506"/>
    <cellStyle name="Inndráttur 3 ..." xfId="507"/>
    <cellStyle name="Inndráttur 6" xfId="508"/>
    <cellStyle name="Inndráttur 6 ..." xfId="509"/>
    <cellStyle name="Inndráttur 9" xfId="510"/>
    <cellStyle name="Inndráttur 9 ..." xfId="511"/>
    <cellStyle name="Input" xfId="512"/>
    <cellStyle name="Input 2" xfId="513"/>
    <cellStyle name="Input_05-2008" xfId="514"/>
    <cellStyle name="Kessler" xfId="515"/>
    <cellStyle name="Krónur" xfId="516"/>
    <cellStyle name="label" xfId="517"/>
    <cellStyle name="Link Currency (0)" xfId="518"/>
    <cellStyle name="Link Currency (0) 10" xfId="519"/>
    <cellStyle name="Link Currency (0) 11" xfId="520"/>
    <cellStyle name="Link Currency (0) 12" xfId="521"/>
    <cellStyle name="Link Currency (0) 13" xfId="522"/>
    <cellStyle name="Link Currency (0) 14" xfId="523"/>
    <cellStyle name="Link Currency (0) 15" xfId="524"/>
    <cellStyle name="Link Currency (0) 2" xfId="525"/>
    <cellStyle name="Link Currency (0) 3" xfId="526"/>
    <cellStyle name="Link Currency (0) 4" xfId="527"/>
    <cellStyle name="Link Currency (0) 5" xfId="528"/>
    <cellStyle name="Link Currency (0) 6" xfId="529"/>
    <cellStyle name="Link Currency (0) 7" xfId="530"/>
    <cellStyle name="Link Currency (0) 8" xfId="531"/>
    <cellStyle name="Link Currency (0) 9" xfId="532"/>
    <cellStyle name="Link Currency (0)_33" xfId="533"/>
    <cellStyle name="Link Currency (2)" xfId="534"/>
    <cellStyle name="Link Currency (2) 10" xfId="535"/>
    <cellStyle name="Link Currency (2) 11" xfId="536"/>
    <cellStyle name="Link Currency (2) 12" xfId="537"/>
    <cellStyle name="Link Currency (2) 13" xfId="538"/>
    <cellStyle name="Link Currency (2) 14" xfId="539"/>
    <cellStyle name="Link Currency (2) 15" xfId="540"/>
    <cellStyle name="Link Currency (2) 2" xfId="541"/>
    <cellStyle name="Link Currency (2) 3" xfId="542"/>
    <cellStyle name="Link Currency (2) 4" xfId="543"/>
    <cellStyle name="Link Currency (2) 5" xfId="544"/>
    <cellStyle name="Link Currency (2) 6" xfId="545"/>
    <cellStyle name="Link Currency (2) 7" xfId="546"/>
    <cellStyle name="Link Currency (2) 8" xfId="547"/>
    <cellStyle name="Link Currency (2) 9" xfId="548"/>
    <cellStyle name="Link Currency (2)_33" xfId="549"/>
    <cellStyle name="Link Units (0)" xfId="550"/>
    <cellStyle name="Link Units (0) 10" xfId="551"/>
    <cellStyle name="Link Units (0) 11" xfId="552"/>
    <cellStyle name="Link Units (0) 12" xfId="553"/>
    <cellStyle name="Link Units (0) 13" xfId="554"/>
    <cellStyle name="Link Units (0) 14" xfId="555"/>
    <cellStyle name="Link Units (0) 15" xfId="556"/>
    <cellStyle name="Link Units (0) 2" xfId="557"/>
    <cellStyle name="Link Units (0) 3" xfId="558"/>
    <cellStyle name="Link Units (0) 4" xfId="559"/>
    <cellStyle name="Link Units (0) 5" xfId="560"/>
    <cellStyle name="Link Units (0) 6" xfId="561"/>
    <cellStyle name="Link Units (0) 7" xfId="562"/>
    <cellStyle name="Link Units (0) 8" xfId="563"/>
    <cellStyle name="Link Units (0) 9" xfId="564"/>
    <cellStyle name="Link Units (0)_33" xfId="565"/>
    <cellStyle name="Link Units (1)" xfId="566"/>
    <cellStyle name="Link Units (1) 10" xfId="567"/>
    <cellStyle name="Link Units (1) 11" xfId="568"/>
    <cellStyle name="Link Units (1) 12" xfId="569"/>
    <cellStyle name="Link Units (1) 13" xfId="570"/>
    <cellStyle name="Link Units (1) 14" xfId="571"/>
    <cellStyle name="Link Units (1) 15" xfId="572"/>
    <cellStyle name="Link Units (1) 2" xfId="573"/>
    <cellStyle name="Link Units (1) 3" xfId="574"/>
    <cellStyle name="Link Units (1) 4" xfId="575"/>
    <cellStyle name="Link Units (1) 5" xfId="576"/>
    <cellStyle name="Link Units (1) 6" xfId="577"/>
    <cellStyle name="Link Units (1) 7" xfId="578"/>
    <cellStyle name="Link Units (1) 8" xfId="579"/>
    <cellStyle name="Link Units (1) 9" xfId="580"/>
    <cellStyle name="Link Units (1)_33" xfId="581"/>
    <cellStyle name="Link Units (2)" xfId="582"/>
    <cellStyle name="Link Units (2) 10" xfId="583"/>
    <cellStyle name="Link Units (2) 11" xfId="584"/>
    <cellStyle name="Link Units (2) 12" xfId="585"/>
    <cellStyle name="Link Units (2) 13" xfId="586"/>
    <cellStyle name="Link Units (2) 14" xfId="587"/>
    <cellStyle name="Link Units (2) 15" xfId="588"/>
    <cellStyle name="Link Units (2) 2" xfId="589"/>
    <cellStyle name="Link Units (2) 3" xfId="590"/>
    <cellStyle name="Link Units (2) 4" xfId="591"/>
    <cellStyle name="Link Units (2) 5" xfId="592"/>
    <cellStyle name="Link Units (2) 6" xfId="593"/>
    <cellStyle name="Link Units (2) 7" xfId="594"/>
    <cellStyle name="Link Units (2) 8" xfId="595"/>
    <cellStyle name="Link Units (2) 9" xfId="596"/>
    <cellStyle name="Link Units (2)_33" xfId="597"/>
    <cellStyle name="Linked Cell" xfId="598"/>
    <cellStyle name="Linked Cell 2" xfId="599"/>
    <cellStyle name="Linked Cell_05-2008" xfId="600"/>
    <cellStyle name="main_input" xfId="601"/>
    <cellStyle name="Milliers_4009  06 00" xfId="602"/>
    <cellStyle name="Millifyrirsögn" xfId="603"/>
    <cellStyle name="Modifiable" xfId="604"/>
    <cellStyle name="Monétaire_0197" xfId="605"/>
    <cellStyle name="Neutral" xfId="606"/>
    <cellStyle name="Neutral 2" xfId="607"/>
    <cellStyle name="Neutral_05-2008" xfId="608"/>
    <cellStyle name="Next holiday" xfId="609"/>
    <cellStyle name="Normal 10" xfId="610"/>
    <cellStyle name="Normal 10 10" xfId="611"/>
    <cellStyle name="Normal 10 11" xfId="612"/>
    <cellStyle name="Normal 10 2" xfId="613"/>
    <cellStyle name="Normal 10 3" xfId="614"/>
    <cellStyle name="Normal 10 4" xfId="615"/>
    <cellStyle name="Normal 10 5" xfId="616"/>
    <cellStyle name="Normal 10 6" xfId="617"/>
    <cellStyle name="Normal 10 7" xfId="618"/>
    <cellStyle name="Normal 10 8" xfId="619"/>
    <cellStyle name="Normal 10 9" xfId="620"/>
    <cellStyle name="Normal 11" xfId="621"/>
    <cellStyle name="Normal 11 10" xfId="622"/>
    <cellStyle name="Normal 11 11" xfId="623"/>
    <cellStyle name="Normal 11 2" xfId="624"/>
    <cellStyle name="Normal 11 3" xfId="625"/>
    <cellStyle name="Normal 11 4" xfId="626"/>
    <cellStyle name="Normal 11 5" xfId="627"/>
    <cellStyle name="Normal 11 6" xfId="628"/>
    <cellStyle name="Normal 11 7" xfId="629"/>
    <cellStyle name="Normal 11 8" xfId="630"/>
    <cellStyle name="Normal 11 9" xfId="631"/>
    <cellStyle name="Normal 11_30" xfId="632"/>
    <cellStyle name="Normal 12" xfId="633"/>
    <cellStyle name="Normal 12 10" xfId="634"/>
    <cellStyle name="Normal 12 11" xfId="635"/>
    <cellStyle name="Normal 12 2" xfId="636"/>
    <cellStyle name="Normal 12 3" xfId="637"/>
    <cellStyle name="Normal 12 4" xfId="638"/>
    <cellStyle name="Normal 12 5" xfId="639"/>
    <cellStyle name="Normal 12 6" xfId="640"/>
    <cellStyle name="Normal 12 7" xfId="641"/>
    <cellStyle name="Normal 12 8" xfId="642"/>
    <cellStyle name="Normal 12 9" xfId="643"/>
    <cellStyle name="Normal 12_30" xfId="644"/>
    <cellStyle name="Normal 13" xfId="645"/>
    <cellStyle name="Normal 13 10" xfId="646"/>
    <cellStyle name="Normal 13 11" xfId="647"/>
    <cellStyle name="Normal 13 2" xfId="648"/>
    <cellStyle name="Normal 13 3" xfId="649"/>
    <cellStyle name="Normal 13 4" xfId="650"/>
    <cellStyle name="Normal 13 5" xfId="651"/>
    <cellStyle name="Normal 13 6" xfId="652"/>
    <cellStyle name="Normal 13 7" xfId="653"/>
    <cellStyle name="Normal 13 8" xfId="654"/>
    <cellStyle name="Normal 13 9" xfId="655"/>
    <cellStyle name="Normal 13_30" xfId="656"/>
    <cellStyle name="Normal 14" xfId="657"/>
    <cellStyle name="Normal 14 2" xfId="658"/>
    <cellStyle name="Normal 14_30" xfId="659"/>
    <cellStyle name="Normal 15" xfId="660"/>
    <cellStyle name="Normal 16" xfId="661"/>
    <cellStyle name="Normal 17" xfId="662"/>
    <cellStyle name="Normal 18" xfId="663"/>
    <cellStyle name="Normal 19" xfId="664"/>
    <cellStyle name="Normal 2" xfId="665"/>
    <cellStyle name="Normal 2 10" xfId="666"/>
    <cellStyle name="Normal 2 11" xfId="667"/>
    <cellStyle name="Normal 2 2" xfId="668"/>
    <cellStyle name="Normal 2 3" xfId="669"/>
    <cellStyle name="Normal 2 4" xfId="670"/>
    <cellStyle name="Normal 2 5" xfId="671"/>
    <cellStyle name="Normal 2 6" xfId="672"/>
    <cellStyle name="Normal 2 7" xfId="673"/>
    <cellStyle name="Normal 2 8" xfId="674"/>
    <cellStyle name="Normal 2 9" xfId="675"/>
    <cellStyle name="Normal 2_03-2008" xfId="676"/>
    <cellStyle name="Normal 20" xfId="677"/>
    <cellStyle name="Normal 21" xfId="678"/>
    <cellStyle name="Normal 22" xfId="679"/>
    <cellStyle name="Normal 23" xfId="680"/>
    <cellStyle name="Normal 24" xfId="681"/>
    <cellStyle name="Normal 25" xfId="682"/>
    <cellStyle name="Normal 26" xfId="683"/>
    <cellStyle name="Normal 27" xfId="684"/>
    <cellStyle name="Normal 28" xfId="685"/>
    <cellStyle name="Normal 29" xfId="686"/>
    <cellStyle name="Normal 3" xfId="687"/>
    <cellStyle name="Normal 3 2" xfId="688"/>
    <cellStyle name="Normal 30" xfId="689"/>
    <cellStyle name="Normal 31" xfId="690"/>
    <cellStyle name="Normal 32" xfId="691"/>
    <cellStyle name="Normal 33" xfId="692"/>
    <cellStyle name="Normal 34" xfId="693"/>
    <cellStyle name="Normal 35" xfId="694"/>
    <cellStyle name="Normal 36" xfId="695"/>
    <cellStyle name="Normal 37" xfId="696"/>
    <cellStyle name="Normal 38" xfId="697"/>
    <cellStyle name="Normal 39" xfId="698"/>
    <cellStyle name="Normal 4" xfId="699"/>
    <cellStyle name="Normal 4 10" xfId="700"/>
    <cellStyle name="Normal 4 11" xfId="701"/>
    <cellStyle name="Normal 4 2" xfId="702"/>
    <cellStyle name="Normal 4 3" xfId="703"/>
    <cellStyle name="Normal 4 4" xfId="704"/>
    <cellStyle name="Normal 4 5" xfId="705"/>
    <cellStyle name="Normal 4 6" xfId="706"/>
    <cellStyle name="Normal 4 7" xfId="707"/>
    <cellStyle name="Normal 4 8" xfId="708"/>
    <cellStyle name="Normal 4 9" xfId="709"/>
    <cellStyle name="Normal 40" xfId="710"/>
    <cellStyle name="Normal 41" xfId="711"/>
    <cellStyle name="Normal 42" xfId="712"/>
    <cellStyle name="Normal 43" xfId="713"/>
    <cellStyle name="Normal 44" xfId="714"/>
    <cellStyle name="Normal 45" xfId="715"/>
    <cellStyle name="Normal 46" xfId="716"/>
    <cellStyle name="Normal 47" xfId="717"/>
    <cellStyle name="Normal 48" xfId="718"/>
    <cellStyle name="Normal 49" xfId="719"/>
    <cellStyle name="Normal 5" xfId="720"/>
    <cellStyle name="Normal 5 10" xfId="721"/>
    <cellStyle name="Normal 5 11" xfId="722"/>
    <cellStyle name="Normal 5 2" xfId="723"/>
    <cellStyle name="Normal 5 3" xfId="724"/>
    <cellStyle name="Normal 5 4" xfId="725"/>
    <cellStyle name="Normal 5 5" xfId="726"/>
    <cellStyle name="Normal 5 6" xfId="727"/>
    <cellStyle name="Normal 5 7" xfId="728"/>
    <cellStyle name="Normal 5 8" xfId="729"/>
    <cellStyle name="Normal 5 9" xfId="730"/>
    <cellStyle name="Normal 5_P  L and Balance sheet December 2007 revised sent 27032008" xfId="731"/>
    <cellStyle name="Normal 50" xfId="732"/>
    <cellStyle name="Normal 51" xfId="733"/>
    <cellStyle name="Normal 52" xfId="734"/>
    <cellStyle name="Normal 53" xfId="735"/>
    <cellStyle name="Normal 54" xfId="736"/>
    <cellStyle name="Normal 55" xfId="737"/>
    <cellStyle name="Normal 56" xfId="738"/>
    <cellStyle name="Normal 57" xfId="739"/>
    <cellStyle name="Normal 58" xfId="740"/>
    <cellStyle name="Normal 59" xfId="741"/>
    <cellStyle name="Normal 6" xfId="742"/>
    <cellStyle name="Normal 60" xfId="743"/>
    <cellStyle name="Normal 61" xfId="744"/>
    <cellStyle name="Normal 62" xfId="745"/>
    <cellStyle name="Normal 63" xfId="746"/>
    <cellStyle name="Normal 64" xfId="747"/>
    <cellStyle name="Normal 65" xfId="748"/>
    <cellStyle name="Normal 66" xfId="749"/>
    <cellStyle name="Normal 67" xfId="750"/>
    <cellStyle name="Normal 68" xfId="751"/>
    <cellStyle name="Normal 7" xfId="752"/>
    <cellStyle name="Normal 8" xfId="753"/>
    <cellStyle name="Normal 9" xfId="754"/>
    <cellStyle name="Normal 9 2" xfId="755"/>
    <cellStyle name="Normal." xfId="756"/>
    <cellStyle name="Normal_banki092000-bankaráðsformat" xfId="757"/>
    <cellStyle name="Normal_RR og EHR móðurfélag-samstæða des-02" xfId="758"/>
    <cellStyle name="Normal_RR og EHR móðurfélag-samstæða sept-03" xfId="759"/>
    <cellStyle name="Note" xfId="760"/>
    <cellStyle name="Note 2" xfId="761"/>
    <cellStyle name="nullunterdrückung" xfId="762"/>
    <cellStyle name="Output" xfId="763"/>
    <cellStyle name="Output 2" xfId="764"/>
    <cellStyle name="Output Line Items" xfId="765"/>
    <cellStyle name="Output_05-2008" xfId="766"/>
    <cellStyle name="Overskrift" xfId="767"/>
    <cellStyle name="Percent" xfId="768"/>
    <cellStyle name="Percent [0]" xfId="769"/>
    <cellStyle name="Percent [0] 10" xfId="770"/>
    <cellStyle name="Percent [0] 11" xfId="771"/>
    <cellStyle name="Percent [0] 12" xfId="772"/>
    <cellStyle name="Percent [0] 13" xfId="773"/>
    <cellStyle name="Percent [0] 14" xfId="774"/>
    <cellStyle name="Percent [0] 15" xfId="775"/>
    <cellStyle name="Percent [0] 2" xfId="776"/>
    <cellStyle name="Percent [0] 3" xfId="777"/>
    <cellStyle name="Percent [0] 4" xfId="778"/>
    <cellStyle name="Percent [0] 5" xfId="779"/>
    <cellStyle name="Percent [0] 6" xfId="780"/>
    <cellStyle name="Percent [0] 7" xfId="781"/>
    <cellStyle name="Percent [0] 8" xfId="782"/>
    <cellStyle name="Percent [0] 9" xfId="783"/>
    <cellStyle name="Percent [00]" xfId="784"/>
    <cellStyle name="Percent 10" xfId="785"/>
    <cellStyle name="Percent 10 2" xfId="786"/>
    <cellStyle name="Percent 10 3" xfId="787"/>
    <cellStyle name="Percent 10 4" xfId="788"/>
    <cellStyle name="Percent 11" xfId="789"/>
    <cellStyle name="Percent 11 2" xfId="790"/>
    <cellStyle name="Percent 12" xfId="791"/>
    <cellStyle name="Percent 12 2" xfId="792"/>
    <cellStyle name="Percent 13" xfId="793"/>
    <cellStyle name="Percent 14" xfId="794"/>
    <cellStyle name="Percent 15" xfId="795"/>
    <cellStyle name="Percent 15 10" xfId="796"/>
    <cellStyle name="Percent 15 11" xfId="797"/>
    <cellStyle name="Percent 15 2" xfId="798"/>
    <cellStyle name="Percent 15 3" xfId="799"/>
    <cellStyle name="Percent 15 4" xfId="800"/>
    <cellStyle name="Percent 15 5" xfId="801"/>
    <cellStyle name="Percent 15 6" xfId="802"/>
    <cellStyle name="Percent 15 7" xfId="803"/>
    <cellStyle name="Percent 15 8" xfId="804"/>
    <cellStyle name="Percent 15 9" xfId="805"/>
    <cellStyle name="Percent 16" xfId="806"/>
    <cellStyle name="Percent 16 10" xfId="807"/>
    <cellStyle name="Percent 16 11" xfId="808"/>
    <cellStyle name="Percent 16 2" xfId="809"/>
    <cellStyle name="Percent 16 3" xfId="810"/>
    <cellStyle name="Percent 16 4" xfId="811"/>
    <cellStyle name="Percent 16 5" xfId="812"/>
    <cellStyle name="Percent 16 6" xfId="813"/>
    <cellStyle name="Percent 16 7" xfId="814"/>
    <cellStyle name="Percent 16 8" xfId="815"/>
    <cellStyle name="Percent 16 9" xfId="816"/>
    <cellStyle name="Percent 16_30" xfId="817"/>
    <cellStyle name="Percent 17" xfId="818"/>
    <cellStyle name="Percent 18" xfId="819"/>
    <cellStyle name="Percent 19" xfId="820"/>
    <cellStyle name="Percent 2" xfId="821"/>
    <cellStyle name="Percent 2 10" xfId="822"/>
    <cellStyle name="Percent 2 11" xfId="823"/>
    <cellStyle name="Percent 2 2" xfId="824"/>
    <cellStyle name="Percent 2 3" xfId="825"/>
    <cellStyle name="Percent 2 4" xfId="826"/>
    <cellStyle name="Percent 2 5" xfId="827"/>
    <cellStyle name="Percent 2 6" xfId="828"/>
    <cellStyle name="Percent 2 7" xfId="829"/>
    <cellStyle name="Percent 2 8" xfId="830"/>
    <cellStyle name="Percent 2 9" xfId="831"/>
    <cellStyle name="Percent 20" xfId="832"/>
    <cellStyle name="Percent 21" xfId="833"/>
    <cellStyle name="Percent 22" xfId="834"/>
    <cellStyle name="Percent 23" xfId="835"/>
    <cellStyle name="Percent 24" xfId="836"/>
    <cellStyle name="Percent 25" xfId="837"/>
    <cellStyle name="Percent 3" xfId="838"/>
    <cellStyle name="Percent 4" xfId="839"/>
    <cellStyle name="Percent 5" xfId="840"/>
    <cellStyle name="Percent 6" xfId="841"/>
    <cellStyle name="Percent 6 10" xfId="842"/>
    <cellStyle name="Percent 6 11" xfId="843"/>
    <cellStyle name="Percent 6 2" xfId="844"/>
    <cellStyle name="Percent 6 3" xfId="845"/>
    <cellStyle name="Percent 6 4" xfId="846"/>
    <cellStyle name="Percent 6 5" xfId="847"/>
    <cellStyle name="Percent 6 6" xfId="848"/>
    <cellStyle name="Percent 6 7" xfId="849"/>
    <cellStyle name="Percent 6 8" xfId="850"/>
    <cellStyle name="Percent 6 9" xfId="851"/>
    <cellStyle name="Percent 7" xfId="852"/>
    <cellStyle name="Percent 7 10" xfId="853"/>
    <cellStyle name="Percent 7 11" xfId="854"/>
    <cellStyle name="Percent 7 2" xfId="855"/>
    <cellStyle name="Percent 7 3" xfId="856"/>
    <cellStyle name="Percent 7 4" xfId="857"/>
    <cellStyle name="Percent 7 5" xfId="858"/>
    <cellStyle name="Percent 7 6" xfId="859"/>
    <cellStyle name="Percent 7 7" xfId="860"/>
    <cellStyle name="Percent 7 8" xfId="861"/>
    <cellStyle name="Percent 7 9" xfId="862"/>
    <cellStyle name="Percent 8" xfId="863"/>
    <cellStyle name="Percent 9" xfId="864"/>
    <cellStyle name="PrePop Currency (0)" xfId="865"/>
    <cellStyle name="PrePop Currency (0) 10" xfId="866"/>
    <cellStyle name="PrePop Currency (0) 11" xfId="867"/>
    <cellStyle name="PrePop Currency (0) 12" xfId="868"/>
    <cellStyle name="PrePop Currency (0) 13" xfId="869"/>
    <cellStyle name="PrePop Currency (0) 14" xfId="870"/>
    <cellStyle name="PrePop Currency (0) 15" xfId="871"/>
    <cellStyle name="PrePop Currency (0) 2" xfId="872"/>
    <cellStyle name="PrePop Currency (0) 3" xfId="873"/>
    <cellStyle name="PrePop Currency (0) 4" xfId="874"/>
    <cellStyle name="PrePop Currency (0) 5" xfId="875"/>
    <cellStyle name="PrePop Currency (0) 6" xfId="876"/>
    <cellStyle name="PrePop Currency (0) 7" xfId="877"/>
    <cellStyle name="PrePop Currency (0) 8" xfId="878"/>
    <cellStyle name="PrePop Currency (0) 9" xfId="879"/>
    <cellStyle name="PrePop Currency (0)_33" xfId="880"/>
    <cellStyle name="PrePop Currency (2)" xfId="881"/>
    <cellStyle name="PrePop Currency (2) 10" xfId="882"/>
    <cellStyle name="PrePop Currency (2) 11" xfId="883"/>
    <cellStyle name="PrePop Currency (2) 12" xfId="884"/>
    <cellStyle name="PrePop Currency (2) 13" xfId="885"/>
    <cellStyle name="PrePop Currency (2) 14" xfId="886"/>
    <cellStyle name="PrePop Currency (2) 15" xfId="887"/>
    <cellStyle name="PrePop Currency (2) 2" xfId="888"/>
    <cellStyle name="PrePop Currency (2) 3" xfId="889"/>
    <cellStyle name="PrePop Currency (2) 4" xfId="890"/>
    <cellStyle name="PrePop Currency (2) 5" xfId="891"/>
    <cellStyle name="PrePop Currency (2) 6" xfId="892"/>
    <cellStyle name="PrePop Currency (2) 7" xfId="893"/>
    <cellStyle name="PrePop Currency (2) 8" xfId="894"/>
    <cellStyle name="PrePop Currency (2) 9" xfId="895"/>
    <cellStyle name="PrePop Currency (2)_33" xfId="896"/>
    <cellStyle name="PrePop Units (0)" xfId="897"/>
    <cellStyle name="PrePop Units (0) 10" xfId="898"/>
    <cellStyle name="PrePop Units (0) 11" xfId="899"/>
    <cellStyle name="PrePop Units (0) 12" xfId="900"/>
    <cellStyle name="PrePop Units (0) 13" xfId="901"/>
    <cellStyle name="PrePop Units (0) 14" xfId="902"/>
    <cellStyle name="PrePop Units (0) 15" xfId="903"/>
    <cellStyle name="PrePop Units (0) 2" xfId="904"/>
    <cellStyle name="PrePop Units (0) 3" xfId="905"/>
    <cellStyle name="PrePop Units (0) 4" xfId="906"/>
    <cellStyle name="PrePop Units (0) 5" xfId="907"/>
    <cellStyle name="PrePop Units (0) 6" xfId="908"/>
    <cellStyle name="PrePop Units (0) 7" xfId="909"/>
    <cellStyle name="PrePop Units (0) 8" xfId="910"/>
    <cellStyle name="PrePop Units (0) 9" xfId="911"/>
    <cellStyle name="PrePop Units (0)_33" xfId="912"/>
    <cellStyle name="PrePop Units (1)" xfId="913"/>
    <cellStyle name="PrePop Units (1) 10" xfId="914"/>
    <cellStyle name="PrePop Units (1) 11" xfId="915"/>
    <cellStyle name="PrePop Units (1) 12" xfId="916"/>
    <cellStyle name="PrePop Units (1) 13" xfId="917"/>
    <cellStyle name="PrePop Units (1) 14" xfId="918"/>
    <cellStyle name="PrePop Units (1) 15" xfId="919"/>
    <cellStyle name="PrePop Units (1) 2" xfId="920"/>
    <cellStyle name="PrePop Units (1) 3" xfId="921"/>
    <cellStyle name="PrePop Units (1) 4" xfId="922"/>
    <cellStyle name="PrePop Units (1) 5" xfId="923"/>
    <cellStyle name="PrePop Units (1) 6" xfId="924"/>
    <cellStyle name="PrePop Units (1) 7" xfId="925"/>
    <cellStyle name="PrePop Units (1) 8" xfId="926"/>
    <cellStyle name="PrePop Units (1) 9" xfId="927"/>
    <cellStyle name="PrePop Units (1)_33" xfId="928"/>
    <cellStyle name="PrePop Units (2)" xfId="929"/>
    <cellStyle name="PrePop Units (2) 10" xfId="930"/>
    <cellStyle name="PrePop Units (2) 11" xfId="931"/>
    <cellStyle name="PrePop Units (2) 12" xfId="932"/>
    <cellStyle name="PrePop Units (2) 13" xfId="933"/>
    <cellStyle name="PrePop Units (2) 14" xfId="934"/>
    <cellStyle name="PrePop Units (2) 15" xfId="935"/>
    <cellStyle name="PrePop Units (2) 2" xfId="936"/>
    <cellStyle name="PrePop Units (2) 3" xfId="937"/>
    <cellStyle name="PrePop Units (2) 4" xfId="938"/>
    <cellStyle name="PrePop Units (2) 5" xfId="939"/>
    <cellStyle name="PrePop Units (2) 6" xfId="940"/>
    <cellStyle name="PrePop Units (2) 7" xfId="941"/>
    <cellStyle name="PrePop Units (2) 8" xfId="942"/>
    <cellStyle name="PrePop Units (2) 9" xfId="943"/>
    <cellStyle name="PrePop Units (2)_33" xfId="944"/>
    <cellStyle name="Rates" xfId="945"/>
    <cellStyle name="realtime" xfId="946"/>
    <cellStyle name="result" xfId="947"/>
    <cellStyle name="rt" xfId="948"/>
    <cellStyle name="Samtala" xfId="949"/>
    <cellStyle name="Samtala - lokaniðurst." xfId="950"/>
    <cellStyle name="Samtala - undirstr" xfId="951"/>
    <cellStyle name="Samtala - undirstr 2" xfId="952"/>
    <cellStyle name="Samtala - yfirstr." xfId="953"/>
    <cellStyle name="Samtala - yfirstr. 2" xfId="954"/>
    <cellStyle name="Samtala 2" xfId="955"/>
    <cellStyle name="Samtala_Notes" xfId="956"/>
    <cellStyle name="Standard_Depotgebühren" xfId="957"/>
    <cellStyle name="static" xfId="958"/>
    <cellStyle name="Style 1" xfId="959"/>
    <cellStyle name="text" xfId="960"/>
    <cellStyle name="Text Indent A" xfId="961"/>
    <cellStyle name="Text Indent A 10" xfId="962"/>
    <cellStyle name="Text Indent A 11" xfId="963"/>
    <cellStyle name="Text Indent A 12" xfId="964"/>
    <cellStyle name="Text Indent A 13" xfId="965"/>
    <cellStyle name="Text Indent A 14" xfId="966"/>
    <cellStyle name="Text Indent A 15" xfId="967"/>
    <cellStyle name="Text Indent A 2" xfId="968"/>
    <cellStyle name="Text Indent A 3" xfId="969"/>
    <cellStyle name="Text Indent A 4" xfId="970"/>
    <cellStyle name="Text Indent A 5" xfId="971"/>
    <cellStyle name="Text Indent A 6" xfId="972"/>
    <cellStyle name="Text Indent A 7" xfId="973"/>
    <cellStyle name="Text Indent A 8" xfId="974"/>
    <cellStyle name="Text Indent A 9" xfId="975"/>
    <cellStyle name="Text Indent B" xfId="976"/>
    <cellStyle name="Text Indent B 10" xfId="977"/>
    <cellStyle name="Text Indent B 11" xfId="978"/>
    <cellStyle name="Text Indent B 12" xfId="979"/>
    <cellStyle name="Text Indent B 13" xfId="980"/>
    <cellStyle name="Text Indent B 14" xfId="981"/>
    <cellStyle name="Text Indent B 15" xfId="982"/>
    <cellStyle name="Text Indent B 2" xfId="983"/>
    <cellStyle name="Text Indent B 3" xfId="984"/>
    <cellStyle name="Text Indent B 4" xfId="985"/>
    <cellStyle name="Text Indent B 5" xfId="986"/>
    <cellStyle name="Text Indent B 6" xfId="987"/>
    <cellStyle name="Text Indent B 7" xfId="988"/>
    <cellStyle name="Text Indent B 8" xfId="989"/>
    <cellStyle name="Text Indent B 9" xfId="990"/>
    <cellStyle name="Text Indent C" xfId="991"/>
    <cellStyle name="Text Indent C 10" xfId="992"/>
    <cellStyle name="Text Indent C 11" xfId="993"/>
    <cellStyle name="Text Indent C 12" xfId="994"/>
    <cellStyle name="Text Indent C 13" xfId="995"/>
    <cellStyle name="Text Indent C 14" xfId="996"/>
    <cellStyle name="Text Indent C 15" xfId="997"/>
    <cellStyle name="Text Indent C 2" xfId="998"/>
    <cellStyle name="Text Indent C 3" xfId="999"/>
    <cellStyle name="Text Indent C 4" xfId="1000"/>
    <cellStyle name="Text Indent C 5" xfId="1001"/>
    <cellStyle name="Text Indent C 6" xfId="1002"/>
    <cellStyle name="Text Indent C 7" xfId="1003"/>
    <cellStyle name="Text Indent C 8" xfId="1004"/>
    <cellStyle name="Text Indent C 9" xfId="1005"/>
    <cellStyle name="Text Indent C_33" xfId="1006"/>
    <cellStyle name="Tilbod" xfId="1007"/>
    <cellStyle name="Times rmn" xfId="1008"/>
    <cellStyle name="Title" xfId="1009"/>
    <cellStyle name="Title 2" xfId="1010"/>
    <cellStyle name="Title_05-2008" xfId="1011"/>
    <cellStyle name="TitreRub" xfId="1012"/>
    <cellStyle name="TitreTab" xfId="1013"/>
    <cellStyle name="Topheader" xfId="1014"/>
    <cellStyle name="Total" xfId="1015"/>
    <cellStyle name="Total (negative)" xfId="1016"/>
    <cellStyle name="Total 1000" xfId="1017"/>
    <cellStyle name="Total 1000 (negative)" xfId="1018"/>
    <cellStyle name="Total 1000 (negative) 2" xfId="1019"/>
    <cellStyle name="Total 1000 2" xfId="1020"/>
    <cellStyle name="Total 1000_040930_AFL_uppgj" xfId="1021"/>
    <cellStyle name="Total 2" xfId="1022"/>
    <cellStyle name="Total_30" xfId="1023"/>
    <cellStyle name="Tölur" xfId="1024"/>
    <cellStyle name="Undurstr." xfId="1025"/>
    <cellStyle name="Unprotect" xfId="1026"/>
    <cellStyle name="variabel" xfId="1027"/>
    <cellStyle name="Währung [0]_Depotgebühren" xfId="1028"/>
    <cellStyle name="Währung_Depotgebühren" xfId="1029"/>
    <cellStyle name="Warning Text" xfId="1030"/>
    <cellStyle name="Warning Text 2" xfId="1031"/>
    <cellStyle name="Warning Text_05-2008" xfId="1032"/>
    <cellStyle name="Yfirskrift" xfId="1033"/>
    <cellStyle name="Yfirskrift - millistærð" xfId="1034"/>
    <cellStyle name="Yfirskrift_12.Millibankatekjur" xfId="10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1B5A"/>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F3F3F3"/>
      <rgbColor rgb="003366FF"/>
      <rgbColor rgb="0033CCCC"/>
      <rgbColor rgb="00339933"/>
      <rgbColor rgb="00999933"/>
      <rgbColor rgb="00996633"/>
      <rgbColor rgb="00996666"/>
      <rgbColor rgb="00666699"/>
      <rgbColor rgb="00969696"/>
      <rgbColor rgb="00002142"/>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3</xdr:row>
      <xdr:rowOff>114300</xdr:rowOff>
    </xdr:from>
    <xdr:to>
      <xdr:col>11</xdr:col>
      <xdr:colOff>0</xdr:colOff>
      <xdr:row>5</xdr:row>
      <xdr:rowOff>133350</xdr:rowOff>
    </xdr:to>
    <xdr:sp>
      <xdr:nvSpPr>
        <xdr:cNvPr id="1" name="Line 1"/>
        <xdr:cNvSpPr>
          <a:spLocks/>
        </xdr:cNvSpPr>
      </xdr:nvSpPr>
      <xdr:spPr>
        <a:xfrm flipH="1">
          <a:off x="4438650" y="771525"/>
          <a:ext cx="434340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638175</xdr:colOff>
      <xdr:row>1259</xdr:row>
      <xdr:rowOff>0</xdr:rowOff>
    </xdr:from>
    <xdr:to>
      <xdr:col>9</xdr:col>
      <xdr:colOff>104775</xdr:colOff>
      <xdr:row>1259</xdr:row>
      <xdr:rowOff>0</xdr:rowOff>
    </xdr:to>
    <xdr:sp>
      <xdr:nvSpPr>
        <xdr:cNvPr id="1" name="TextBox 10"/>
        <xdr:cNvSpPr txBox="1">
          <a:spLocks noChangeArrowheads="1"/>
        </xdr:cNvSpPr>
      </xdr:nvSpPr>
      <xdr:spPr>
        <a:xfrm>
          <a:off x="5953125" y="262794750"/>
          <a:ext cx="1143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a:t>
          </a:r>
        </a:p>
      </xdr:txBody>
    </xdr:sp>
    <xdr:clientData/>
  </xdr:twoCellAnchor>
  <xdr:oneCellAnchor>
    <xdr:from>
      <xdr:col>1</xdr:col>
      <xdr:colOff>0</xdr:colOff>
      <xdr:row>1304</xdr:row>
      <xdr:rowOff>0</xdr:rowOff>
    </xdr:from>
    <xdr:ext cx="76200" cy="200025"/>
    <xdr:sp>
      <xdr:nvSpPr>
        <xdr:cNvPr id="2" name="TextBox 15"/>
        <xdr:cNvSpPr txBox="1">
          <a:spLocks noChangeArrowheads="1"/>
        </xdr:cNvSpPr>
      </xdr:nvSpPr>
      <xdr:spPr>
        <a:xfrm>
          <a:off x="438150" y="271862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5</xdr:col>
      <xdr:colOff>638175</xdr:colOff>
      <xdr:row>1259</xdr:row>
      <xdr:rowOff>0</xdr:rowOff>
    </xdr:from>
    <xdr:to>
      <xdr:col>6</xdr:col>
      <xdr:colOff>152400</xdr:colOff>
      <xdr:row>1259</xdr:row>
      <xdr:rowOff>0</xdr:rowOff>
    </xdr:to>
    <xdr:sp>
      <xdr:nvSpPr>
        <xdr:cNvPr id="3" name="TextBox 16"/>
        <xdr:cNvSpPr txBox="1">
          <a:spLocks noChangeArrowheads="1"/>
        </xdr:cNvSpPr>
      </xdr:nvSpPr>
      <xdr:spPr>
        <a:xfrm>
          <a:off x="4000500" y="262794750"/>
          <a:ext cx="161925" cy="0"/>
        </a:xfrm>
        <a:prstGeom prst="rect">
          <a:avLst/>
        </a:prstGeom>
        <a:noFill/>
        <a:ln w="9525" cmpd="sng">
          <a:noFill/>
        </a:ln>
      </xdr:spPr>
      <xdr:txBody>
        <a:bodyPr vertOverflow="clip" wrap="square"/>
        <a:p>
          <a:pPr algn="l">
            <a:defRPr/>
          </a:pPr>
          <a:r>
            <a:rPr lang="en-US" cap="none" sz="800" b="0" i="0" u="none" baseline="0"/>
            <a:t>1</a:t>
          </a:r>
        </a:p>
      </xdr:txBody>
    </xdr:sp>
    <xdr:clientData/>
  </xdr:twoCellAnchor>
  <xdr:oneCellAnchor>
    <xdr:from>
      <xdr:col>4</xdr:col>
      <xdr:colOff>0</xdr:colOff>
      <xdr:row>1304</xdr:row>
      <xdr:rowOff>0</xdr:rowOff>
    </xdr:from>
    <xdr:ext cx="76200" cy="200025"/>
    <xdr:sp>
      <xdr:nvSpPr>
        <xdr:cNvPr id="4" name="TextBox 36"/>
        <xdr:cNvSpPr txBox="1">
          <a:spLocks noChangeArrowheads="1"/>
        </xdr:cNvSpPr>
      </xdr:nvSpPr>
      <xdr:spPr>
        <a:xfrm>
          <a:off x="2647950" y="271862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193;&#230;tlanager&#240;\&#193;&#230;tlun%202002\Vinnug&#246;gn\Launa&#225;&#230;tlun%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Uppgj&#246;r\Uppgj&#246;r\Se&#240;labanki%20-%20Fj&#225;rm&#225;laeftirlit\Cad\2005\03\Landsbankinn-CAD-samst&#230;&#240;a%2031-03-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ppgj&#246;r\Uppgj&#246;r\M&#225;na&#240;aruppgj&#246;r\2005\09\RR%20og%20EHR%20m&#243;&#240;urf&#233;lag-samst&#230;&#240;a%20sept-0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ppgj&#246;r\Uppgj&#246;r\M&#225;na&#240;aruppgj&#246;r\2005\12\vinnug&#246;gn\RR%20og%20EHR%20m&#243;&#240;urf&#233;lag-samst&#230;&#240;a%20des-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lfjeba\My%20Documents\&#193;rshlutareikningur%20samst&#230;&#240;u%20Q1%20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U:\Uppgj&#246;r\Uppgj&#246;r\M&#225;na&#240;aruppgj&#246;r\2006\09\Vinnug&#246;gn\&#193;rshlutareikningur%20samst&#230;&#240;u%20Q2%20200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U:\Uppgj&#246;r\Uppgj&#246;r\M&#225;na&#240;aruppgj&#246;r\2006\09\RR%20og%20EHR\&#193;rshlutareikningur%20samst&#230;&#240;u%2009%20200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U:\Uppgj&#246;r\Uppgj&#246;r\M&#225;na&#240;aruppgj&#246;r\2006\12\RR%20og%20EHR\&#193;rshlutareikningur%20samst&#230;&#240;u%2012%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unaáætlun"/>
      <sheetName val="Samtals"/>
      <sheetName val="Launatafla"/>
    </sheetNames>
    <sheetDataSet>
      <sheetData sheetId="0">
        <row r="2">
          <cell r="N2">
            <v>98365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m skjalið"/>
      <sheetName val="ebl.1.0 "/>
      <sheetName val="skýr.bl"/>
      <sheetName val="ebl.2.0"/>
      <sheetName val="ebl.3.0"/>
      <sheetName val="ebl.3.1"/>
      <sheetName val="ebl.3.2"/>
      <sheetName val="ebl.3.3"/>
      <sheetName val="ebl.4.0"/>
      <sheetName val="ebl. 5.0"/>
      <sheetName val="ebl. 5.1"/>
      <sheetName val="ebl.5.2"/>
      <sheetName val="ebl.5.3"/>
      <sheetName val="ebl. 5.4"/>
      <sheetName val="ebl. 5.5 "/>
      <sheetName val="ebl. 6.0"/>
      <sheetName val="ebl.6.1"/>
      <sheetName val="ebl. 6.2"/>
      <sheetName val="ebl.6.3"/>
      <sheetName val="ebl.6.4"/>
      <sheetName val="ebl. 7.0"/>
      <sheetName val="ebl.7.1"/>
      <sheetName val="ebl.8.0"/>
    </sheetNames>
    <sheetDataSet>
      <sheetData sheetId="3">
        <row r="45">
          <cell r="E45">
            <v>682413223.1760767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
      <sheetName val="Millj"/>
      <sheetName val="P&amp;L and BS M"/>
      <sheetName val="RR og EHR (2)"/>
      <sheetName val="RR og EHR (KR)"/>
      <sheetName val="Samstæða032005"/>
      <sheetName val="Samstæða012005 (br)"/>
      <sheetName val="Samstæða122004"/>
      <sheetName val="SAM 0904"/>
      <sheetName val="SAM 0604"/>
      <sheetName val="SAM 0304"/>
    </sheetNames>
    <sheetDataSet>
      <sheetData sheetId="2">
        <row r="34">
          <cell r="J34">
            <v>6045.102625590004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
      <sheetName val="P&amp;L and BS M"/>
      <sheetName val="RR og EHR (KR)"/>
      <sheetName val="Samstæða122005"/>
      <sheetName val="Samstæða092005"/>
      <sheetName val="Samstæða062005"/>
      <sheetName val="Samstæða032005"/>
      <sheetName val="Samstæða012005 (br)"/>
      <sheetName val="Samstæða122004"/>
      <sheetName val="SAM 0904"/>
      <sheetName val="SAM 0604"/>
      <sheetName val="SAM 0304"/>
    </sheetNames>
    <sheetDataSet>
      <sheetData sheetId="3">
        <row r="56">
          <cell r="B56">
            <v>16611139953.94</v>
          </cell>
        </row>
        <row r="57">
          <cell r="B57">
            <v>65989249810.400024</v>
          </cell>
        </row>
        <row r="58">
          <cell r="B58">
            <v>1005523407874.4703</v>
          </cell>
        </row>
        <row r="78">
          <cell r="B78">
            <v>144596252064.1299</v>
          </cell>
        </row>
        <row r="79">
          <cell r="B79">
            <v>334162801982.9401</v>
          </cell>
        </row>
        <row r="81">
          <cell r="B81">
            <v>620792662613.87</v>
          </cell>
        </row>
        <row r="82">
          <cell r="B82">
            <v>69196078135.85</v>
          </cell>
        </row>
        <row r="83">
          <cell r="B83">
            <v>49074386400.7</v>
          </cell>
        </row>
        <row r="84">
          <cell r="B84">
            <v>26503966141</v>
          </cell>
        </row>
        <row r="85">
          <cell r="B85">
            <v>4085819860</v>
          </cell>
        </row>
        <row r="86">
          <cell r="B86">
            <v>0</v>
          </cell>
        </row>
        <row r="87">
          <cell r="B87">
            <v>7289381061.42</v>
          </cell>
        </row>
        <row r="88">
          <cell r="B88">
            <v>4474579462</v>
          </cell>
        </row>
        <row r="89">
          <cell r="B89">
            <v>31667952808.039997</v>
          </cell>
        </row>
        <row r="100">
          <cell r="B100">
            <v>110059109770.37003</v>
          </cell>
        </row>
        <row r="101">
          <cell r="B101">
            <v>3557396733.5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
      <sheetName val="P&amp;L and BS M"/>
      <sheetName val="RR og EHR (KR)"/>
      <sheetName val="Samstæða032006"/>
      <sheetName val="Samstæða122005"/>
      <sheetName val="Samstæða092005"/>
      <sheetName val="Samstæða062005"/>
      <sheetName val="Samstæða032005"/>
      <sheetName val="Samstæða012005 (br)"/>
      <sheetName val="Samstæða122004"/>
      <sheetName val="SAM 0904"/>
      <sheetName val="SAM 0604"/>
      <sheetName val="SAM 0304"/>
    </sheetNames>
    <sheetDataSet>
      <sheetData sheetId="2">
        <row r="8">
          <cell r="E8">
            <v>27534598031.58</v>
          </cell>
        </row>
        <row r="9">
          <cell r="E9">
            <v>18600680473.13002</v>
          </cell>
        </row>
        <row r="12">
          <cell r="E12">
            <v>7799065915.580001</v>
          </cell>
        </row>
        <row r="13">
          <cell r="E13">
            <v>940020466.04</v>
          </cell>
        </row>
        <row r="16">
          <cell r="E16">
            <v>1834027790.27</v>
          </cell>
        </row>
        <row r="17">
          <cell r="E17">
            <v>749696363.02</v>
          </cell>
        </row>
        <row r="18">
          <cell r="E18">
            <v>7680343579</v>
          </cell>
        </row>
        <row r="19">
          <cell r="E19">
            <v>-96000000</v>
          </cell>
        </row>
        <row r="20">
          <cell r="E20">
            <v>-48863555.22999859</v>
          </cell>
        </row>
        <row r="21">
          <cell r="E21">
            <v>843128324.4368988</v>
          </cell>
        </row>
        <row r="22">
          <cell r="E22">
            <v>187989106.93</v>
          </cell>
        </row>
        <row r="23">
          <cell r="E23">
            <v>-1733985</v>
          </cell>
        </row>
        <row r="26">
          <cell r="E26">
            <v>5249331597.03</v>
          </cell>
        </row>
        <row r="27">
          <cell r="E27">
            <v>2531419943.4699993</v>
          </cell>
        </row>
        <row r="28">
          <cell r="E28">
            <v>271414908.03000003</v>
          </cell>
        </row>
        <row r="29">
          <cell r="E29">
            <v>35844734</v>
          </cell>
        </row>
        <row r="32">
          <cell r="E32">
            <v>1554990343.42</v>
          </cell>
        </row>
        <row r="35">
          <cell r="E35">
            <v>0</v>
          </cell>
        </row>
        <row r="36">
          <cell r="E36">
            <v>3022993877.8893423</v>
          </cell>
        </row>
        <row r="39">
          <cell r="E39">
            <v>13995486192.309988</v>
          </cell>
        </row>
        <row r="40">
          <cell r="E40">
            <v>280069035.2675563</v>
          </cell>
        </row>
        <row r="58">
          <cell r="E58">
            <v>19402782908.940002</v>
          </cell>
        </row>
        <row r="59">
          <cell r="E59">
            <v>75597036198.79004</v>
          </cell>
        </row>
        <row r="60">
          <cell r="E60">
            <v>1208509594967.7505</v>
          </cell>
        </row>
        <row r="62">
          <cell r="E62">
            <v>115123741051.17</v>
          </cell>
        </row>
        <row r="63">
          <cell r="E63">
            <v>141727738439.24</v>
          </cell>
        </row>
        <row r="64">
          <cell r="E64">
            <v>43928141802</v>
          </cell>
        </row>
        <row r="65">
          <cell r="E65">
            <v>46686867365.63</v>
          </cell>
        </row>
        <row r="66">
          <cell r="E66">
            <v>0</v>
          </cell>
        </row>
        <row r="67">
          <cell r="E67">
            <v>4526331134</v>
          </cell>
        </row>
        <row r="68">
          <cell r="E68">
            <v>7138783856.560002</v>
          </cell>
        </row>
        <row r="69">
          <cell r="E69">
            <v>-349.0634889602661</v>
          </cell>
        </row>
        <row r="70">
          <cell r="E70">
            <v>4802281678.129995</v>
          </cell>
        </row>
        <row r="71">
          <cell r="E71">
            <v>12056705109.494335</v>
          </cell>
        </row>
        <row r="72">
          <cell r="E72">
            <v>17873437098.66</v>
          </cell>
        </row>
        <row r="73">
          <cell r="E73">
            <v>56767414692.90141</v>
          </cell>
        </row>
        <row r="74">
          <cell r="E74">
            <v>15760742131.65998</v>
          </cell>
        </row>
        <row r="79">
          <cell r="E79">
            <v>138092229615.76996</v>
          </cell>
        </row>
        <row r="80">
          <cell r="E80">
            <v>469333480894.3403</v>
          </cell>
        </row>
        <row r="82">
          <cell r="E82">
            <v>679763902943.62</v>
          </cell>
        </row>
        <row r="83">
          <cell r="E83">
            <v>126862782406.11</v>
          </cell>
        </row>
        <row r="84">
          <cell r="E84">
            <v>83513642007.7</v>
          </cell>
        </row>
        <row r="85">
          <cell r="E85">
            <v>39184373680</v>
          </cell>
        </row>
        <row r="86">
          <cell r="E86">
            <v>4707532511</v>
          </cell>
        </row>
        <row r="87">
          <cell r="E87">
            <v>0</v>
          </cell>
        </row>
        <row r="88">
          <cell r="E88">
            <v>9735760302.31</v>
          </cell>
        </row>
        <row r="89">
          <cell r="E89">
            <v>5044589508</v>
          </cell>
        </row>
        <row r="90">
          <cell r="E90">
            <v>64742699361.74524</v>
          </cell>
        </row>
        <row r="91">
          <cell r="E91">
            <v>27714767960.407673</v>
          </cell>
        </row>
        <row r="102">
          <cell r="E102">
            <v>117187216433.44002</v>
          </cell>
        </row>
        <row r="103">
          <cell r="E103">
            <v>4018620461.4608545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Q"/>
      <sheetName val="P&amp;L and BS M"/>
      <sheetName val="RR og EHR (KR)"/>
      <sheetName val="Samstæða062006"/>
      <sheetName val="Samstæða032006"/>
      <sheetName val="Samstæða122005"/>
      <sheetName val="Samstæða092005"/>
      <sheetName val="Samstæða062005"/>
      <sheetName val="Samstæða032005"/>
      <sheetName val="Samstæða012005 (br)"/>
      <sheetName val="Samstæða122004"/>
      <sheetName val="SAM 0904"/>
      <sheetName val="SAM 0604"/>
      <sheetName val="SAM 0304"/>
      <sheetName val="Samstæða092006"/>
      <sheetName val="Samstæða02006"/>
    </sheetNames>
    <sheetDataSet>
      <sheetData sheetId="1">
        <row r="52">
          <cell r="J52">
            <v>22806.04522194</v>
          </cell>
        </row>
        <row r="53">
          <cell r="J53">
            <v>68792.76554358997</v>
          </cell>
        </row>
        <row r="54">
          <cell r="J54">
            <v>1294461.5623052497</v>
          </cell>
        </row>
        <row r="55">
          <cell r="J55">
            <v>55999.98932239</v>
          </cell>
        </row>
        <row r="56">
          <cell r="J56">
            <v>50751.60860492002</v>
          </cell>
        </row>
        <row r="57">
          <cell r="J57">
            <v>135191.518611</v>
          </cell>
        </row>
        <row r="58">
          <cell r="J58">
            <v>59645.146768</v>
          </cell>
        </row>
        <row r="59">
          <cell r="J59">
            <v>0</v>
          </cell>
        </row>
        <row r="74">
          <cell r="J74">
            <v>135721.90324917992</v>
          </cell>
        </row>
        <row r="75">
          <cell r="J75">
            <v>475044.85613778024</v>
          </cell>
        </row>
        <row r="76">
          <cell r="J76">
            <v>853367.04589097</v>
          </cell>
        </row>
        <row r="77">
          <cell r="J77">
            <v>91141.1644107</v>
          </cell>
        </row>
        <row r="78">
          <cell r="J78">
            <v>36065.345315</v>
          </cell>
        </row>
        <row r="79">
          <cell r="J79">
            <v>6824.804895</v>
          </cell>
        </row>
        <row r="80">
          <cell r="J80">
            <v>0</v>
          </cell>
        </row>
        <row r="81">
          <cell r="J81">
            <v>10335.205492860001</v>
          </cell>
        </row>
        <row r="82">
          <cell r="J82">
            <v>4195.070473</v>
          </cell>
        </row>
        <row r="83">
          <cell r="J83">
            <v>48816.227249</v>
          </cell>
        </row>
        <row r="84">
          <cell r="J84">
            <v>22476.853250329998</v>
          </cell>
        </row>
        <row r="92">
          <cell r="J92">
            <v>123087.6636280699</v>
          </cell>
        </row>
        <row r="93">
          <cell r="J93">
            <v>4392.295493080563</v>
          </cell>
        </row>
      </sheetData>
      <sheetData sheetId="2">
        <row r="8">
          <cell r="N8">
            <v>65061.44002082999</v>
          </cell>
        </row>
        <row r="9">
          <cell r="N9">
            <v>42465.547590649985</v>
          </cell>
        </row>
        <row r="12">
          <cell r="N12">
            <v>15561.245170979997</v>
          </cell>
        </row>
        <row r="13">
          <cell r="N13">
            <v>1788.52372051</v>
          </cell>
        </row>
        <row r="16">
          <cell r="N16">
            <v>2102.6516190199995</v>
          </cell>
        </row>
        <row r="17">
          <cell r="N17">
            <v>-260.97409306999793</v>
          </cell>
        </row>
        <row r="18">
          <cell r="N18">
            <v>7191.565714</v>
          </cell>
        </row>
        <row r="19">
          <cell r="N19">
            <v>-121.025333</v>
          </cell>
        </row>
        <row r="20">
          <cell r="N20">
            <v>-60.370367790031494</v>
          </cell>
        </row>
        <row r="21">
          <cell r="N21">
            <v>581.061508268471</v>
          </cell>
        </row>
        <row r="22">
          <cell r="N22">
            <v>239.40453953</v>
          </cell>
        </row>
        <row r="23">
          <cell r="N23">
            <v>27.404141</v>
          </cell>
        </row>
        <row r="26">
          <cell r="N26">
            <v>11505.467474199993</v>
          </cell>
        </row>
        <row r="27">
          <cell r="N27">
            <v>5566.275334579993</v>
          </cell>
        </row>
        <row r="28">
          <cell r="N28">
            <v>593.5975590900001</v>
          </cell>
        </row>
        <row r="29">
          <cell r="N29">
            <v>174.847627</v>
          </cell>
        </row>
        <row r="32">
          <cell r="N32">
            <v>3215.1894466699996</v>
          </cell>
        </row>
        <row r="35">
          <cell r="N35">
            <v>0</v>
          </cell>
        </row>
        <row r="36">
          <cell r="N36">
            <v>4594.697438726267</v>
          </cell>
        </row>
        <row r="40">
          <cell r="N40">
            <v>457.1512286422047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Q"/>
      <sheetName val="P&amp;L and BS M"/>
      <sheetName val="RR og EHR (KR)"/>
      <sheetName val="Samstæða092006"/>
      <sheetName val="Samstæða082006"/>
      <sheetName val="Samstæða062006"/>
      <sheetName val="Samstæða032006"/>
      <sheetName val="Samstæða122005"/>
      <sheetName val="Samstæða092005"/>
      <sheetName val="Samstæða062005"/>
      <sheetName val="Samstæða032005"/>
      <sheetName val="Samstæða012005 (br)"/>
      <sheetName val="Samstæða122004"/>
      <sheetName val="SAM 0904"/>
      <sheetName val="SAM 0604"/>
      <sheetName val="SAM 0304"/>
    </sheetNames>
    <sheetDataSet>
      <sheetData sheetId="1">
        <row r="6">
          <cell r="J6">
            <v>98215.7754206715</v>
          </cell>
        </row>
        <row r="7">
          <cell r="J7">
            <v>66305.87859173921</v>
          </cell>
        </row>
        <row r="10">
          <cell r="J10">
            <v>23135.641312213593</v>
          </cell>
        </row>
        <row r="11">
          <cell r="J11">
            <v>2767.327795717558</v>
          </cell>
        </row>
        <row r="15">
          <cell r="J15">
            <v>2201.77180164</v>
          </cell>
        </row>
        <row r="16">
          <cell r="J16">
            <v>1681.7957541039993</v>
          </cell>
        </row>
        <row r="17">
          <cell r="J17">
            <v>7785.507300582821</v>
          </cell>
        </row>
        <row r="18">
          <cell r="J18">
            <v>-95.97007306393</v>
          </cell>
        </row>
        <row r="19">
          <cell r="J19">
            <v>-204.97044714802658</v>
          </cell>
        </row>
        <row r="20">
          <cell r="J20">
            <v>566.3225575897573</v>
          </cell>
        </row>
        <row r="21">
          <cell r="J21">
            <v>394.01616153</v>
          </cell>
        </row>
        <row r="25">
          <cell r="J25">
            <v>17468.63052283381</v>
          </cell>
        </row>
        <row r="26">
          <cell r="J26">
            <v>9099.371439394465</v>
          </cell>
        </row>
        <row r="27">
          <cell r="J27">
            <v>989.2488153854932</v>
          </cell>
        </row>
        <row r="31">
          <cell r="J31">
            <v>4812.253608909144</v>
          </cell>
        </row>
        <row r="34">
          <cell r="J34">
            <v>0</v>
          </cell>
        </row>
        <row r="35">
          <cell r="J35">
            <v>6074.692531137394</v>
          </cell>
        </row>
        <row r="43">
          <cell r="J43">
            <v>920.410809522722</v>
          </cell>
        </row>
        <row r="52">
          <cell r="J52">
            <v>25713.834379010423</v>
          </cell>
        </row>
        <row r="53">
          <cell r="J53">
            <v>168992.55723109902</v>
          </cell>
        </row>
        <row r="54">
          <cell r="J54">
            <v>1303676.0262298484</v>
          </cell>
        </row>
        <row r="55">
          <cell r="J55">
            <v>105597.8426211864</v>
          </cell>
        </row>
        <row r="56">
          <cell r="J56">
            <v>51741.59229999</v>
          </cell>
        </row>
        <row r="57">
          <cell r="J57">
            <v>112724.92838426001</v>
          </cell>
        </row>
        <row r="58">
          <cell r="J58">
            <v>35230.03992802001</v>
          </cell>
        </row>
        <row r="59">
          <cell r="J59">
            <v>0</v>
          </cell>
        </row>
        <row r="60">
          <cell r="J60">
            <v>0</v>
          </cell>
        </row>
        <row r="61">
          <cell r="J61">
            <v>6157.98502401</v>
          </cell>
        </row>
        <row r="62">
          <cell r="J62">
            <v>7444.036029061721</v>
          </cell>
        </row>
        <row r="64">
          <cell r="J64">
            <v>5473.368148812675</v>
          </cell>
        </row>
        <row r="65">
          <cell r="J65">
            <v>13179.784719561176</v>
          </cell>
        </row>
        <row r="66">
          <cell r="J66">
            <v>19674.61655101035</v>
          </cell>
        </row>
        <row r="67">
          <cell r="J67">
            <v>96005.7910766784</v>
          </cell>
        </row>
        <row r="68">
          <cell r="J68">
            <v>10459.560246341493</v>
          </cell>
        </row>
        <row r="74">
          <cell r="J74">
            <v>97096.77144539414</v>
          </cell>
        </row>
        <row r="75">
          <cell r="J75">
            <v>513053.55196486384</v>
          </cell>
        </row>
        <row r="76">
          <cell r="J76">
            <v>979747.8157408416</v>
          </cell>
        </row>
        <row r="77">
          <cell r="J77">
            <v>85891.9856727</v>
          </cell>
        </row>
        <row r="78">
          <cell r="J78">
            <v>23935.86884059985</v>
          </cell>
        </row>
        <row r="79">
          <cell r="J79">
            <v>4752.974389</v>
          </cell>
        </row>
        <row r="80">
          <cell r="J80">
            <v>0</v>
          </cell>
        </row>
        <row r="81">
          <cell r="J81">
            <v>10838.53704283557</v>
          </cell>
        </row>
        <row r="82">
          <cell r="J82">
            <v>5429.946699</v>
          </cell>
        </row>
        <row r="83">
          <cell r="J83">
            <v>86521.68151888944</v>
          </cell>
        </row>
        <row r="84">
          <cell r="J84">
            <v>20267.20894245725</v>
          </cell>
        </row>
        <row r="92">
          <cell r="J92">
            <v>129875.57479501993</v>
          </cell>
        </row>
        <row r="93">
          <cell r="J93">
            <v>4660.045819664918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Q"/>
      <sheetName val="P&amp;L and BS M"/>
      <sheetName val="RR og EHR (KR)"/>
      <sheetName val="Sheet1"/>
      <sheetName val="Samstæða122006"/>
      <sheetName val="Samstæða092006"/>
      <sheetName val="Samstæða082006"/>
      <sheetName val="Samstæða062006"/>
      <sheetName val="Samstæða032006"/>
      <sheetName val="Samstæða122005"/>
      <sheetName val="Samstæða092005"/>
      <sheetName val="Samstæða062005"/>
      <sheetName val="Samstæða032005"/>
      <sheetName val="Samstæða012005 (br)"/>
      <sheetName val="Samstæða122004"/>
      <sheetName val="SAM 0904"/>
      <sheetName val="SAM 0604"/>
      <sheetName val="SAM 0304"/>
    </sheetNames>
    <sheetDataSet>
      <sheetData sheetId="1">
        <row r="6">
          <cell r="J6">
            <v>133102.38193206897</v>
          </cell>
        </row>
        <row r="7">
          <cell r="J7">
            <v>91611.38387476129</v>
          </cell>
        </row>
        <row r="10">
          <cell r="J10">
            <v>32458.644048482707</v>
          </cell>
        </row>
        <row r="11">
          <cell r="J11">
            <v>4092.3952671055463</v>
          </cell>
        </row>
        <row r="15">
          <cell r="J15">
            <v>2362.4750222222997</v>
          </cell>
        </row>
        <row r="16">
          <cell r="J16">
            <v>2174.1948685070606</v>
          </cell>
        </row>
        <row r="17">
          <cell r="J17">
            <v>13698.6621343682</v>
          </cell>
        </row>
        <row r="18">
          <cell r="J18">
            <v>-18.004628590000003</v>
          </cell>
        </row>
        <row r="19">
          <cell r="J19">
            <v>-262.55597889676665</v>
          </cell>
        </row>
        <row r="20">
          <cell r="J20">
            <v>1699.0158568195418</v>
          </cell>
        </row>
        <row r="21">
          <cell r="J21">
            <v>-85.38141214000001</v>
          </cell>
        </row>
        <row r="25">
          <cell r="J25">
            <v>24457.840699365275</v>
          </cell>
        </row>
        <row r="26">
          <cell r="J26">
            <v>12737.900571922091</v>
          </cell>
        </row>
        <row r="27">
          <cell r="J27">
            <v>1392.2495236234292</v>
          </cell>
        </row>
        <row r="31">
          <cell r="J31">
            <v>6143.932280025587</v>
          </cell>
        </row>
        <row r="34">
          <cell r="J34">
            <v>0</v>
          </cell>
        </row>
        <row r="35">
          <cell r="J35">
            <v>4478.651174612206</v>
          </cell>
        </row>
        <row r="43">
          <cell r="J43">
            <v>1309.127723072686</v>
          </cell>
        </row>
        <row r="52">
          <cell r="J52">
            <v>31669.398683371575</v>
          </cell>
        </row>
        <row r="53">
          <cell r="J53">
            <v>215617.78122000184</v>
          </cell>
        </row>
        <row r="54">
          <cell r="J54">
            <v>1438395.2502483493</v>
          </cell>
        </row>
        <row r="55">
          <cell r="J55">
            <v>169598.47789439358</v>
          </cell>
        </row>
        <row r="56">
          <cell r="J56">
            <v>49328.35693992842</v>
          </cell>
        </row>
        <row r="57">
          <cell r="J57">
            <v>105190.49386069</v>
          </cell>
        </row>
        <row r="58">
          <cell r="J58">
            <v>38357.519614058</v>
          </cell>
        </row>
        <row r="59">
          <cell r="J59">
            <v>10497.66930324</v>
          </cell>
        </row>
        <row r="60">
          <cell r="J60">
            <v>3836.622967918884</v>
          </cell>
        </row>
        <row r="62">
          <cell r="J62">
            <v>5822.669328670904</v>
          </cell>
        </row>
        <row r="63">
          <cell r="J63">
            <v>14351.47908560347</v>
          </cell>
        </row>
        <row r="64">
          <cell r="J64">
            <v>21349.229767256402</v>
          </cell>
        </row>
        <row r="65">
          <cell r="J65">
            <v>36964.53919538104</v>
          </cell>
        </row>
        <row r="66">
          <cell r="J66">
            <v>31944.12133702039</v>
          </cell>
        </row>
        <row r="72">
          <cell r="J72">
            <v>141105.48806559274</v>
          </cell>
        </row>
        <row r="73">
          <cell r="J73">
            <v>682846.2679421088</v>
          </cell>
        </row>
        <row r="74">
          <cell r="J74">
            <v>1014975.9294008127</v>
          </cell>
        </row>
        <row r="75">
          <cell r="J75">
            <v>89753.83620569999</v>
          </cell>
        </row>
        <row r="76">
          <cell r="J76">
            <v>20866.376042252</v>
          </cell>
        </row>
        <row r="77">
          <cell r="J77">
            <v>6473.140694</v>
          </cell>
        </row>
        <row r="78">
          <cell r="J78">
            <v>0</v>
          </cell>
        </row>
        <row r="79">
          <cell r="J79">
            <v>6592.998110768419</v>
          </cell>
        </row>
        <row r="80">
          <cell r="J80">
            <v>7242.32596</v>
          </cell>
        </row>
        <row r="81">
          <cell r="J81">
            <v>29986.747947507884</v>
          </cell>
        </row>
        <row r="82">
          <cell r="J82">
            <v>23623.06101640162</v>
          </cell>
        </row>
        <row r="86">
          <cell r="J86">
            <v>10581.318238</v>
          </cell>
        </row>
        <row r="87">
          <cell r="J87">
            <v>50594.72635162</v>
          </cell>
        </row>
        <row r="88">
          <cell r="J88">
            <v>2060.1878515800004</v>
          </cell>
        </row>
        <row r="89">
          <cell r="J89">
            <v>81046.21585049997</v>
          </cell>
        </row>
        <row r="91">
          <cell r="J91">
            <v>5174.98976867097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7">
    <pageSetUpPr fitToPage="1"/>
  </sheetPr>
  <dimension ref="A1:V107"/>
  <sheetViews>
    <sheetView showGridLines="0" workbookViewId="0" topLeftCell="A1">
      <pane xSplit="3" ySplit="2" topLeftCell="D46" activePane="bottomRight" state="frozen"/>
      <selection pane="topLeft" activeCell="A1" sqref="A1"/>
      <selection pane="topRight" activeCell="D1" sqref="D1"/>
      <selection pane="bottomLeft" activeCell="A3" sqref="A3"/>
      <selection pane="bottomRight" activeCell="D56" sqref="D56"/>
    </sheetView>
  </sheetViews>
  <sheetFormatPr defaultColWidth="9.140625" defaultRowHeight="12.75"/>
  <cols>
    <col min="1" max="1" width="1.1484375" style="88" customWidth="1"/>
    <col min="2" max="2" width="39.57421875" style="88" customWidth="1"/>
    <col min="3" max="3" width="2.421875" style="88" customWidth="1"/>
    <col min="4" max="4" width="15.8515625" style="100" customWidth="1"/>
    <col min="5" max="6" width="10.57421875" style="88" customWidth="1"/>
    <col min="7" max="7" width="9.8515625" style="88" customWidth="1"/>
    <col min="8" max="8" width="9.140625" style="88" customWidth="1"/>
    <col min="9" max="9" width="14.8515625" style="264" customWidth="1"/>
    <col min="10" max="10" width="1.28515625" style="88" customWidth="1"/>
    <col min="11" max="11" width="16.421875" style="88" bestFit="1" customWidth="1"/>
    <col min="12" max="12" width="9.140625" style="88" customWidth="1"/>
    <col min="13" max="13" width="8.28125" style="88" customWidth="1"/>
    <col min="14" max="15" width="13.57421875" style="88" customWidth="1"/>
    <col min="16" max="16" width="13.00390625" style="88" customWidth="1"/>
    <col min="17" max="17" width="9.28125" style="88" customWidth="1"/>
    <col min="18" max="18" width="9.28125" style="261" customWidth="1"/>
    <col min="20" max="16384" width="9.140625" style="88" customWidth="1"/>
  </cols>
  <sheetData>
    <row r="1" spans="1:21" ht="12.75">
      <c r="A1" s="77"/>
      <c r="B1" s="77"/>
      <c r="C1" s="77"/>
      <c r="D1" s="78" t="s">
        <v>726</v>
      </c>
      <c r="E1" s="78" t="s">
        <v>726</v>
      </c>
      <c r="F1" s="78" t="s">
        <v>726</v>
      </c>
      <c r="G1" s="78" t="s">
        <v>726</v>
      </c>
      <c r="H1" s="79"/>
      <c r="I1" s="80">
        <v>2005</v>
      </c>
      <c r="J1" s="79"/>
      <c r="K1" s="79"/>
      <c r="L1" s="79"/>
      <c r="M1" s="81"/>
      <c r="N1" s="82" t="s">
        <v>726</v>
      </c>
      <c r="O1" s="82" t="s">
        <v>726</v>
      </c>
      <c r="P1" s="83" t="s">
        <v>726</v>
      </c>
      <c r="Q1" s="84">
        <v>2006</v>
      </c>
      <c r="R1" s="85">
        <v>2005</v>
      </c>
      <c r="S1" s="86">
        <v>2005</v>
      </c>
      <c r="T1" s="87">
        <v>2005</v>
      </c>
      <c r="U1" s="87">
        <v>2005</v>
      </c>
    </row>
    <row r="2" spans="1:21" s="81" customFormat="1" ht="23.25">
      <c r="A2" s="4" t="s">
        <v>728</v>
      </c>
      <c r="B2" s="10"/>
      <c r="C2" s="89"/>
      <c r="D2" s="90" t="s">
        <v>729</v>
      </c>
      <c r="E2" s="90" t="s">
        <v>730</v>
      </c>
      <c r="F2" s="90" t="s">
        <v>731</v>
      </c>
      <c r="G2" s="90" t="s">
        <v>756</v>
      </c>
      <c r="H2" s="91"/>
      <c r="I2" s="92" t="s">
        <v>732</v>
      </c>
      <c r="J2" s="93"/>
      <c r="K2" s="91"/>
      <c r="L2" s="93"/>
      <c r="N2" s="94" t="s">
        <v>183</v>
      </c>
      <c r="O2" s="95" t="s">
        <v>216</v>
      </c>
      <c r="P2" s="96" t="s">
        <v>184</v>
      </c>
      <c r="Q2" s="97" t="s">
        <v>185</v>
      </c>
      <c r="R2" s="98" t="s">
        <v>183</v>
      </c>
      <c r="S2" s="99" t="s">
        <v>216</v>
      </c>
      <c r="T2" s="99" t="s">
        <v>184</v>
      </c>
      <c r="U2" s="99" t="s">
        <v>185</v>
      </c>
    </row>
    <row r="3" spans="1:21" s="81" customFormat="1" ht="15.75">
      <c r="A3" s="9"/>
      <c r="B3" s="11"/>
      <c r="C3" s="11"/>
      <c r="D3" s="100"/>
      <c r="E3" s="100"/>
      <c r="F3" s="100"/>
      <c r="G3" s="100"/>
      <c r="H3" s="101"/>
      <c r="I3" s="102"/>
      <c r="J3" s="101"/>
      <c r="K3" s="101"/>
      <c r="L3" s="101"/>
      <c r="N3" s="103"/>
      <c r="O3" s="104"/>
      <c r="P3" s="105"/>
      <c r="Q3" s="105"/>
      <c r="R3" s="106"/>
      <c r="S3" s="107"/>
      <c r="T3" s="107"/>
      <c r="U3" s="107"/>
    </row>
    <row r="4" spans="1:21" s="81" customFormat="1" ht="14.25">
      <c r="A4" s="12"/>
      <c r="B4" s="108"/>
      <c r="C4" s="7"/>
      <c r="D4" s="100"/>
      <c r="E4" s="109"/>
      <c r="F4" s="109"/>
      <c r="G4" s="109"/>
      <c r="H4" s="110"/>
      <c r="I4" s="111"/>
      <c r="J4" s="112"/>
      <c r="L4" s="112" t="s">
        <v>312</v>
      </c>
      <c r="N4" s="103"/>
      <c r="O4" s="113"/>
      <c r="P4" s="114"/>
      <c r="Q4" s="115"/>
      <c r="R4" s="106"/>
      <c r="S4" s="107"/>
      <c r="T4" s="107"/>
      <c r="U4" s="107"/>
    </row>
    <row r="5" spans="1:21" s="81" customFormat="1" ht="14.25">
      <c r="A5" s="12"/>
      <c r="B5" s="108"/>
      <c r="C5" s="7"/>
      <c r="D5" s="100"/>
      <c r="E5" s="109"/>
      <c r="F5" s="109"/>
      <c r="G5" s="109"/>
      <c r="H5" s="110"/>
      <c r="I5" s="111"/>
      <c r="J5" s="112"/>
      <c r="L5" s="112"/>
      <c r="N5" s="103"/>
      <c r="O5" s="113"/>
      <c r="P5" s="114"/>
      <c r="Q5" s="115"/>
      <c r="R5" s="106"/>
      <c r="S5" s="107"/>
      <c r="T5" s="107"/>
      <c r="U5" s="107"/>
    </row>
    <row r="6" spans="1:21" s="81" customFormat="1" ht="14.25">
      <c r="A6" s="12"/>
      <c r="B6" s="116" t="s">
        <v>398</v>
      </c>
      <c r="C6" s="7"/>
      <c r="D6" s="117">
        <f>+'[8]P&amp;L and BS M'!$J$6</f>
        <v>133102</v>
      </c>
      <c r="E6" s="117">
        <f>+'[7]P&amp;L and BS M'!$J$6</f>
        <v>98216</v>
      </c>
      <c r="F6" s="117">
        <f>+'[6]RR og EHR (KR)'!$N$8</f>
        <v>65061</v>
      </c>
      <c r="G6" s="117">
        <f>+'[5]RR og EHR (KR)'!$E$8/1000000</f>
        <v>27535</v>
      </c>
      <c r="H6" s="112"/>
      <c r="I6" s="118">
        <f>+U6+T6+S6+R6</f>
        <v>66437</v>
      </c>
      <c r="J6" s="119"/>
      <c r="K6" s="112"/>
      <c r="L6" s="112"/>
      <c r="M6" s="120">
        <f>+P6+Q6+O6+N6</f>
        <v>133102</v>
      </c>
      <c r="N6" s="121">
        <f aca="true" t="shared" si="0" ref="N6:P7">+D6-E6</f>
        <v>34886</v>
      </c>
      <c r="O6" s="113">
        <f t="shared" si="0"/>
        <v>33155</v>
      </c>
      <c r="P6" s="114">
        <f t="shared" si="0"/>
        <v>37526</v>
      </c>
      <c r="Q6" s="114">
        <f>+G6</f>
        <v>27535</v>
      </c>
      <c r="R6" s="122">
        <v>21073</v>
      </c>
      <c r="S6" s="122">
        <v>18594</v>
      </c>
      <c r="T6" s="122">
        <v>14309</v>
      </c>
      <c r="U6" s="118">
        <v>12461</v>
      </c>
    </row>
    <row r="7" spans="1:21" s="81" customFormat="1" ht="14.25">
      <c r="A7" s="12"/>
      <c r="B7" s="123" t="s">
        <v>399</v>
      </c>
      <c r="C7" s="8"/>
      <c r="D7" s="124">
        <f>+'[8]P&amp;L and BS M'!$J$7</f>
        <v>91611</v>
      </c>
      <c r="E7" s="124">
        <f>+'[7]P&amp;L and BS M'!$J$7</f>
        <v>66306</v>
      </c>
      <c r="F7" s="124">
        <f>+'[6]RR og EHR (KR)'!$N$9</f>
        <v>42466</v>
      </c>
      <c r="G7" s="124">
        <f>+'[5]RR og EHR (KR)'!$E$9/1000000</f>
        <v>18601</v>
      </c>
      <c r="H7" s="125"/>
      <c r="I7" s="118">
        <f>+U7+T7+S7+R7</f>
        <v>43442</v>
      </c>
      <c r="J7" s="119"/>
      <c r="K7" s="119"/>
      <c r="L7" s="119"/>
      <c r="M7" s="126">
        <f>+P7+Q7+O7+N7</f>
        <v>91611</v>
      </c>
      <c r="N7" s="127">
        <f t="shared" si="0"/>
        <v>25305</v>
      </c>
      <c r="O7" s="128">
        <f t="shared" si="0"/>
        <v>23840</v>
      </c>
      <c r="P7" s="129">
        <f t="shared" si="0"/>
        <v>23865</v>
      </c>
      <c r="Q7" s="129">
        <f>+G7</f>
        <v>18601</v>
      </c>
      <c r="R7" s="130">
        <v>13818</v>
      </c>
      <c r="S7" s="130">
        <v>12272</v>
      </c>
      <c r="T7" s="130">
        <v>9180</v>
      </c>
      <c r="U7" s="131">
        <v>8172</v>
      </c>
    </row>
    <row r="8" spans="1:21" s="81" customFormat="1" ht="14.25">
      <c r="A8" s="12"/>
      <c r="B8" s="132" t="s">
        <v>822</v>
      </c>
      <c r="C8" s="11"/>
      <c r="D8" s="133">
        <f>D6-D7</f>
        <v>41491</v>
      </c>
      <c r="E8" s="133">
        <f>E6-E7</f>
        <v>31910</v>
      </c>
      <c r="F8" s="133">
        <f>F6-F7</f>
        <v>22595</v>
      </c>
      <c r="G8" s="133">
        <f>G6-G7</f>
        <v>8934</v>
      </c>
      <c r="H8" s="134"/>
      <c r="I8" s="135">
        <f>I6-I7</f>
        <v>22995</v>
      </c>
      <c r="J8" s="134"/>
      <c r="K8" s="134"/>
      <c r="L8" s="134"/>
      <c r="M8" s="136">
        <f>M6-M7</f>
        <v>41491</v>
      </c>
      <c r="N8" s="137">
        <f>N6-N7</f>
        <v>9581</v>
      </c>
      <c r="O8" s="138">
        <f>O6-O7</f>
        <v>9315</v>
      </c>
      <c r="P8" s="136">
        <f>P6-P7</f>
        <v>13661</v>
      </c>
      <c r="Q8" s="136">
        <f>Q6-Q7</f>
        <v>8934</v>
      </c>
      <c r="R8" s="139">
        <f>+R6-R7</f>
        <v>7255</v>
      </c>
      <c r="S8" s="139">
        <f>+S6-S7</f>
        <v>6322</v>
      </c>
      <c r="T8" s="139">
        <f>+T6-T7</f>
        <v>5129</v>
      </c>
      <c r="U8" s="135">
        <f>U6-U7</f>
        <v>4289</v>
      </c>
    </row>
    <row r="9" spans="1:21" s="81" customFormat="1" ht="15.75">
      <c r="A9" s="9"/>
      <c r="B9" s="116"/>
      <c r="C9" s="11"/>
      <c r="D9" s="140"/>
      <c r="E9" s="140"/>
      <c r="F9" s="140"/>
      <c r="G9" s="140"/>
      <c r="H9" s="119"/>
      <c r="I9" s="141"/>
      <c r="J9" s="119"/>
      <c r="K9" s="119"/>
      <c r="L9" s="119"/>
      <c r="N9" s="103"/>
      <c r="O9" s="142"/>
      <c r="P9" s="143"/>
      <c r="Q9" s="143"/>
      <c r="R9" s="122"/>
      <c r="S9" s="107"/>
      <c r="T9" s="107"/>
      <c r="U9" s="141"/>
    </row>
    <row r="10" spans="1:21" s="81" customFormat="1" ht="14.25">
      <c r="A10" s="12"/>
      <c r="B10" s="116" t="s">
        <v>811</v>
      </c>
      <c r="C10" s="7"/>
      <c r="D10" s="117">
        <f>+'[8]P&amp;L and BS M'!$J$10</f>
        <v>32459</v>
      </c>
      <c r="E10" s="117">
        <f>+'[7]P&amp;L and BS M'!$J$10</f>
        <v>23136</v>
      </c>
      <c r="F10" s="117">
        <f>+'[6]RR og EHR (KR)'!$N$12+'[6]RR og EHR (KR)'!$N$23</f>
        <v>15589</v>
      </c>
      <c r="G10" s="117">
        <f>+'[5]RR og EHR (KR)'!$E$12/1000000+'[5]RR og EHR (KR)'!$E$23/1000000</f>
        <v>7797</v>
      </c>
      <c r="H10" s="112"/>
      <c r="I10" s="118">
        <f>+U10+T10+S10+R10</f>
        <v>18479</v>
      </c>
      <c r="J10" s="119"/>
      <c r="K10" s="119"/>
      <c r="L10" s="112"/>
      <c r="M10" s="120">
        <f>+P10+Q10+O10+N10</f>
        <v>32459</v>
      </c>
      <c r="N10" s="121">
        <f aca="true" t="shared" si="1" ref="N10:P11">+D10-E10</f>
        <v>9323</v>
      </c>
      <c r="O10" s="113">
        <f t="shared" si="1"/>
        <v>7547</v>
      </c>
      <c r="P10" s="114">
        <f t="shared" si="1"/>
        <v>7792</v>
      </c>
      <c r="Q10" s="114">
        <f>+G10</f>
        <v>7797</v>
      </c>
      <c r="R10" s="122">
        <v>5359</v>
      </c>
      <c r="S10" s="122">
        <v>4775</v>
      </c>
      <c r="T10" s="122">
        <v>4864</v>
      </c>
      <c r="U10" s="118">
        <v>3481</v>
      </c>
    </row>
    <row r="11" spans="1:21" s="81" customFormat="1" ht="14.25">
      <c r="A11" s="12"/>
      <c r="B11" s="123" t="s">
        <v>812</v>
      </c>
      <c r="C11" s="8"/>
      <c r="D11" s="124">
        <f>-'[8]P&amp;L and BS M'!$J$11</f>
        <v>-4092</v>
      </c>
      <c r="E11" s="124">
        <f>-'[7]P&amp;L and BS M'!$J$11</f>
        <v>-2767</v>
      </c>
      <c r="F11" s="124">
        <f>-'[6]RR og EHR (KR)'!$N$13</f>
        <v>-1789</v>
      </c>
      <c r="G11" s="124">
        <f>-'[5]RR og EHR (KR)'!$E$13/1000000</f>
        <v>-940</v>
      </c>
      <c r="H11" s="125"/>
      <c r="I11" s="118">
        <f>+U11+T11+S11+R11</f>
        <v>-1754</v>
      </c>
      <c r="J11" s="119"/>
      <c r="K11" s="119"/>
      <c r="L11" s="119"/>
      <c r="M11" s="126">
        <f>+P11+Q11+O11+N11</f>
        <v>-4092</v>
      </c>
      <c r="N11" s="127">
        <f t="shared" si="1"/>
        <v>-1325</v>
      </c>
      <c r="O11" s="128">
        <f t="shared" si="1"/>
        <v>-978</v>
      </c>
      <c r="P11" s="144">
        <f t="shared" si="1"/>
        <v>-849</v>
      </c>
      <c r="Q11" s="129">
        <f>+G11</f>
        <v>-940</v>
      </c>
      <c r="R11" s="130">
        <v>-598</v>
      </c>
      <c r="S11" s="130">
        <v>-392</v>
      </c>
      <c r="T11" s="130">
        <v>-403</v>
      </c>
      <c r="U11" s="131">
        <v>-361</v>
      </c>
    </row>
    <row r="12" spans="1:21" s="81" customFormat="1" ht="14.25">
      <c r="A12" s="12"/>
      <c r="B12" s="132" t="s">
        <v>810</v>
      </c>
      <c r="C12" s="7"/>
      <c r="D12" s="133">
        <f>D10+D11</f>
        <v>28367</v>
      </c>
      <c r="E12" s="133">
        <f>E10+E11</f>
        <v>20369</v>
      </c>
      <c r="F12" s="133">
        <f>F10+F11</f>
        <v>13800</v>
      </c>
      <c r="G12" s="133">
        <f>G10+G11</f>
        <v>6857</v>
      </c>
      <c r="H12" s="134"/>
      <c r="I12" s="135">
        <f>I10+I11</f>
        <v>16725</v>
      </c>
      <c r="J12" s="134"/>
      <c r="K12" s="134"/>
      <c r="L12" s="134"/>
      <c r="M12" s="136">
        <f>M10+M11</f>
        <v>28367</v>
      </c>
      <c r="N12" s="137">
        <f>N10+N11</f>
        <v>7998</v>
      </c>
      <c r="O12" s="138">
        <f>O10+O11</f>
        <v>6569</v>
      </c>
      <c r="P12" s="136">
        <f>P10+P11</f>
        <v>6943</v>
      </c>
      <c r="Q12" s="136">
        <f>Q10+Q11</f>
        <v>6857</v>
      </c>
      <c r="R12" s="139">
        <f>+R10+R11</f>
        <v>4761</v>
      </c>
      <c r="S12" s="139">
        <f>+S10+S11</f>
        <v>4383</v>
      </c>
      <c r="T12" s="139">
        <f>+T10+T11</f>
        <v>4461</v>
      </c>
      <c r="U12" s="135">
        <f>U10+U11</f>
        <v>3120</v>
      </c>
    </row>
    <row r="13" spans="1:21" s="81" customFormat="1" ht="15">
      <c r="A13" s="12"/>
      <c r="B13" s="145"/>
      <c r="C13" s="7"/>
      <c r="D13" s="117"/>
      <c r="E13" s="117"/>
      <c r="F13" s="117"/>
      <c r="G13" s="117"/>
      <c r="H13" s="112"/>
      <c r="I13" s="118"/>
      <c r="J13" s="112"/>
      <c r="K13" s="112"/>
      <c r="L13" s="112"/>
      <c r="N13" s="103"/>
      <c r="O13" s="113"/>
      <c r="P13" s="114"/>
      <c r="Q13" s="114"/>
      <c r="R13" s="122"/>
      <c r="S13" s="107"/>
      <c r="T13" s="107"/>
      <c r="U13" s="118"/>
    </row>
    <row r="14" spans="1:21" s="81" customFormat="1" ht="14.25">
      <c r="A14" s="12"/>
      <c r="B14" s="116" t="s">
        <v>411</v>
      </c>
      <c r="C14" s="7"/>
      <c r="D14" s="117">
        <f>+'[8]P&amp;L and BS M'!$J$15</f>
        <v>2362</v>
      </c>
      <c r="E14" s="117">
        <f>+'[7]P&amp;L and BS M'!$J$15</f>
        <v>2202</v>
      </c>
      <c r="F14" s="117">
        <f>+'[6]RR og EHR (KR)'!$N$16</f>
        <v>2103</v>
      </c>
      <c r="G14" s="117">
        <f>+'[5]RR og EHR (KR)'!$E$16/1000000</f>
        <v>1834</v>
      </c>
      <c r="H14" s="112"/>
      <c r="I14" s="118">
        <f aca="true" t="shared" si="2" ref="I14:I20">+U14+T14+S14+R14</f>
        <v>1073</v>
      </c>
      <c r="J14" s="119"/>
      <c r="K14" s="119"/>
      <c r="L14" s="112"/>
      <c r="M14" s="120">
        <f aca="true" t="shared" si="3" ref="M14:M20">+P14+Q14+O14+N14</f>
        <v>2362</v>
      </c>
      <c r="N14" s="121">
        <f aca="true" t="shared" si="4" ref="N14:P20">+D14-E14</f>
        <v>160</v>
      </c>
      <c r="O14" s="113">
        <f t="shared" si="4"/>
        <v>99</v>
      </c>
      <c r="P14" s="114">
        <f t="shared" si="4"/>
        <v>269</v>
      </c>
      <c r="Q14" s="114">
        <f aca="true" t="shared" si="5" ref="Q14:Q20">+G14</f>
        <v>1834</v>
      </c>
      <c r="R14" s="122">
        <v>191</v>
      </c>
      <c r="S14" s="122">
        <v>161</v>
      </c>
      <c r="T14" s="122">
        <v>616</v>
      </c>
      <c r="U14" s="118">
        <v>105</v>
      </c>
    </row>
    <row r="15" spans="1:21" s="81" customFormat="1" ht="14.25">
      <c r="A15" s="12"/>
      <c r="B15" s="116" t="s">
        <v>842</v>
      </c>
      <c r="C15" s="7"/>
      <c r="D15" s="117">
        <f>+'[8]P&amp;L and BS M'!$J$16</f>
        <v>2174</v>
      </c>
      <c r="E15" s="117">
        <f>+'[7]P&amp;L and BS M'!$J$16</f>
        <v>1682</v>
      </c>
      <c r="F15" s="117">
        <f>+'[6]RR og EHR (KR)'!$N$17</f>
        <v>-261</v>
      </c>
      <c r="G15" s="117">
        <f>+'[5]RR og EHR (KR)'!$E$17/1000000</f>
        <v>750</v>
      </c>
      <c r="H15" s="112"/>
      <c r="I15" s="118">
        <f t="shared" si="2"/>
        <v>10868</v>
      </c>
      <c r="J15" s="119"/>
      <c r="K15" s="119"/>
      <c r="L15" s="112"/>
      <c r="M15" s="120">
        <f t="shared" si="3"/>
        <v>2174</v>
      </c>
      <c r="N15" s="121">
        <f t="shared" si="4"/>
        <v>492</v>
      </c>
      <c r="O15" s="113">
        <f t="shared" si="4"/>
        <v>1943</v>
      </c>
      <c r="P15" s="114">
        <f t="shared" si="4"/>
        <v>-1011</v>
      </c>
      <c r="Q15" s="114">
        <f t="shared" si="5"/>
        <v>750</v>
      </c>
      <c r="R15" s="122">
        <v>5503</v>
      </c>
      <c r="S15" s="122">
        <v>3550</v>
      </c>
      <c r="T15" s="122">
        <v>-163</v>
      </c>
      <c r="U15" s="118">
        <v>1978</v>
      </c>
    </row>
    <row r="16" spans="1:21" s="81" customFormat="1" ht="14.25">
      <c r="A16" s="12"/>
      <c r="B16" s="116" t="s">
        <v>843</v>
      </c>
      <c r="C16" s="7"/>
      <c r="D16" s="117">
        <f>+'[8]P&amp;L and BS M'!$J$17</f>
        <v>13699</v>
      </c>
      <c r="E16" s="117">
        <f>+'[7]P&amp;L and BS M'!$J$17</f>
        <v>7786</v>
      </c>
      <c r="F16" s="117">
        <f>+'[6]RR og EHR (KR)'!$N$18</f>
        <v>7192</v>
      </c>
      <c r="G16" s="117">
        <f>+'[5]RR og EHR (KR)'!$E$18/1000000</f>
        <v>7680</v>
      </c>
      <c r="H16" s="112"/>
      <c r="I16" s="118">
        <f t="shared" si="2"/>
        <v>5865</v>
      </c>
      <c r="J16" s="119"/>
      <c r="K16" s="119"/>
      <c r="L16" s="112"/>
      <c r="M16" s="120">
        <f t="shared" si="3"/>
        <v>13699</v>
      </c>
      <c r="N16" s="121">
        <f t="shared" si="4"/>
        <v>5913</v>
      </c>
      <c r="O16" s="113">
        <f t="shared" si="4"/>
        <v>594</v>
      </c>
      <c r="P16" s="114">
        <f t="shared" si="4"/>
        <v>-488</v>
      </c>
      <c r="Q16" s="114">
        <f t="shared" si="5"/>
        <v>7680</v>
      </c>
      <c r="R16" s="122">
        <v>1205</v>
      </c>
      <c r="S16" s="122">
        <v>1167</v>
      </c>
      <c r="T16" s="122">
        <v>1003</v>
      </c>
      <c r="U16" s="118">
        <v>2490</v>
      </c>
    </row>
    <row r="17" spans="1:21" s="81" customFormat="1" ht="14.25">
      <c r="A17" s="12"/>
      <c r="B17" s="116" t="s">
        <v>799</v>
      </c>
      <c r="C17" s="146"/>
      <c r="D17" s="117">
        <f>+'[8]P&amp;L and BS M'!$J$18</f>
        <v>-18</v>
      </c>
      <c r="E17" s="117">
        <f>+'[7]P&amp;L and BS M'!$J$18</f>
        <v>-96</v>
      </c>
      <c r="F17" s="117">
        <f>+'[6]RR og EHR (KR)'!$N$19</f>
        <v>-121</v>
      </c>
      <c r="G17" s="117">
        <f>+'[5]RR og EHR (KR)'!$E$19/1000000</f>
        <v>-96</v>
      </c>
      <c r="H17" s="112"/>
      <c r="I17" s="118">
        <f t="shared" si="2"/>
        <v>6</v>
      </c>
      <c r="J17" s="119"/>
      <c r="K17" s="119"/>
      <c r="L17" s="112"/>
      <c r="M17" s="120">
        <f t="shared" si="3"/>
        <v>-18</v>
      </c>
      <c r="N17" s="121">
        <f t="shared" si="4"/>
        <v>78</v>
      </c>
      <c r="O17" s="113">
        <f t="shared" si="4"/>
        <v>25</v>
      </c>
      <c r="P17" s="114">
        <f t="shared" si="4"/>
        <v>-25</v>
      </c>
      <c r="Q17" s="114">
        <f t="shared" si="5"/>
        <v>-96</v>
      </c>
      <c r="R17" s="122">
        <v>-361</v>
      </c>
      <c r="S17" s="122">
        <v>232</v>
      </c>
      <c r="T17" s="122">
        <v>-81</v>
      </c>
      <c r="U17" s="118">
        <v>216</v>
      </c>
    </row>
    <row r="18" spans="1:21" s="81" customFormat="1" ht="15.75">
      <c r="A18" s="9"/>
      <c r="B18" s="116" t="s">
        <v>800</v>
      </c>
      <c r="C18" s="147"/>
      <c r="D18" s="117">
        <f>+'[8]P&amp;L and BS M'!$J$19</f>
        <v>-263</v>
      </c>
      <c r="E18" s="117">
        <f>+'[7]P&amp;L and BS M'!$J$19</f>
        <v>-205</v>
      </c>
      <c r="F18" s="117">
        <f>+'[6]RR og EHR (KR)'!$N$20</f>
        <v>-60</v>
      </c>
      <c r="G18" s="117">
        <f>+'[5]RR og EHR (KR)'!$E$20/1000000</f>
        <v>-49</v>
      </c>
      <c r="H18" s="112"/>
      <c r="I18" s="118">
        <f t="shared" si="2"/>
        <v>387</v>
      </c>
      <c r="J18" s="119"/>
      <c r="K18" s="119"/>
      <c r="L18" s="112"/>
      <c r="M18" s="120">
        <f t="shared" si="3"/>
        <v>-263</v>
      </c>
      <c r="N18" s="121">
        <f t="shared" si="4"/>
        <v>-58</v>
      </c>
      <c r="O18" s="113">
        <f t="shared" si="4"/>
        <v>-145</v>
      </c>
      <c r="P18" s="114">
        <f t="shared" si="4"/>
        <v>-11</v>
      </c>
      <c r="Q18" s="114">
        <f t="shared" si="5"/>
        <v>-49</v>
      </c>
      <c r="R18" s="122">
        <v>92</v>
      </c>
      <c r="S18" s="122">
        <v>359</v>
      </c>
      <c r="T18" s="122">
        <v>-161</v>
      </c>
      <c r="U18" s="118">
        <v>97</v>
      </c>
    </row>
    <row r="19" spans="1:21" s="81" customFormat="1" ht="15">
      <c r="A19" s="6"/>
      <c r="B19" s="116" t="s">
        <v>801</v>
      </c>
      <c r="C19" s="148"/>
      <c r="D19" s="117">
        <f>+'[8]P&amp;L and BS M'!$J$20</f>
        <v>1699</v>
      </c>
      <c r="E19" s="117">
        <f>+'[7]P&amp;L and BS M'!$J$20</f>
        <v>566</v>
      </c>
      <c r="F19" s="117">
        <f>+'[6]RR og EHR (KR)'!$N$21</f>
        <v>581</v>
      </c>
      <c r="G19" s="117">
        <f>+'[5]RR og EHR (KR)'!$E$21/1000000</f>
        <v>843</v>
      </c>
      <c r="H19" s="112"/>
      <c r="I19" s="118">
        <f t="shared" si="2"/>
        <v>1907</v>
      </c>
      <c r="J19" s="119"/>
      <c r="K19" s="119"/>
      <c r="L19" s="119"/>
      <c r="M19" s="120">
        <f t="shared" si="3"/>
        <v>1699</v>
      </c>
      <c r="N19" s="121">
        <f t="shared" si="4"/>
        <v>1133</v>
      </c>
      <c r="O19" s="113">
        <f t="shared" si="4"/>
        <v>-15</v>
      </c>
      <c r="P19" s="114">
        <f t="shared" si="4"/>
        <v>-262</v>
      </c>
      <c r="Q19" s="114">
        <f t="shared" si="5"/>
        <v>843</v>
      </c>
      <c r="R19" s="122">
        <v>643</v>
      </c>
      <c r="S19" s="122">
        <v>505</v>
      </c>
      <c r="T19" s="122">
        <v>275</v>
      </c>
      <c r="U19" s="118">
        <v>484</v>
      </c>
    </row>
    <row r="20" spans="1:21" s="81" customFormat="1" ht="15">
      <c r="A20" s="6"/>
      <c r="B20" s="123" t="s">
        <v>150</v>
      </c>
      <c r="C20" s="8"/>
      <c r="D20" s="124">
        <f>+'[8]P&amp;L and BS M'!$J$21</f>
        <v>-85</v>
      </c>
      <c r="E20" s="124">
        <f>+'[7]P&amp;L and BS M'!$J$21</f>
        <v>394</v>
      </c>
      <c r="F20" s="124">
        <f>+'[6]RR og EHR (KR)'!$N$22</f>
        <v>239</v>
      </c>
      <c r="G20" s="124">
        <f>+'[5]RR og EHR (KR)'!$E$22/1000000</f>
        <v>188</v>
      </c>
      <c r="H20" s="125"/>
      <c r="I20" s="118">
        <f t="shared" si="2"/>
        <v>1150</v>
      </c>
      <c r="J20" s="119"/>
      <c r="K20" s="119"/>
      <c r="L20" s="119"/>
      <c r="M20" s="126">
        <f t="shared" si="3"/>
        <v>-85</v>
      </c>
      <c r="N20" s="127">
        <f t="shared" si="4"/>
        <v>-479</v>
      </c>
      <c r="O20" s="128">
        <f t="shared" si="4"/>
        <v>155</v>
      </c>
      <c r="P20" s="129">
        <f t="shared" si="4"/>
        <v>51</v>
      </c>
      <c r="Q20" s="129">
        <f t="shared" si="5"/>
        <v>188</v>
      </c>
      <c r="R20" s="130">
        <v>63</v>
      </c>
      <c r="S20" s="130">
        <v>270</v>
      </c>
      <c r="T20" s="130">
        <v>817</v>
      </c>
      <c r="U20" s="131">
        <v>0</v>
      </c>
    </row>
    <row r="21" spans="1:21" s="81" customFormat="1" ht="15">
      <c r="A21" s="3"/>
      <c r="B21" s="132" t="s">
        <v>389</v>
      </c>
      <c r="C21" s="7"/>
      <c r="D21" s="149">
        <f>SUM(D14:D20)</f>
        <v>19568</v>
      </c>
      <c r="E21" s="149">
        <f>SUM(E14:E20)</f>
        <v>12329</v>
      </c>
      <c r="F21" s="149">
        <f>SUM(F14:F20)</f>
        <v>9673</v>
      </c>
      <c r="G21" s="149">
        <f>SUM(G14:G20)</f>
        <v>11150</v>
      </c>
      <c r="H21" s="150"/>
      <c r="I21" s="151">
        <f>SUM(I14:I20)</f>
        <v>21256</v>
      </c>
      <c r="J21" s="150"/>
      <c r="K21" s="150"/>
      <c r="L21" s="150"/>
      <c r="M21" s="152">
        <f>SUM(M14:M20)</f>
        <v>19568</v>
      </c>
      <c r="N21" s="153">
        <f>SUM(N14:N20)</f>
        <v>7239</v>
      </c>
      <c r="O21" s="154">
        <f>SUM(O14:O20)</f>
        <v>2656</v>
      </c>
      <c r="P21" s="152">
        <f>SUM(P14:P20)</f>
        <v>-1477</v>
      </c>
      <c r="Q21" s="152">
        <f>SUM(Q14:Q20)</f>
        <v>11150</v>
      </c>
      <c r="R21" s="139">
        <f>+SUM(R14:R20)</f>
        <v>7336</v>
      </c>
      <c r="S21" s="139">
        <f>+SUM(S14:S20)</f>
        <v>6244</v>
      </c>
      <c r="T21" s="139">
        <f>+SUM(T14:T20)</f>
        <v>2306</v>
      </c>
      <c r="U21" s="151">
        <f>SUM(U14:U20)</f>
        <v>5370</v>
      </c>
    </row>
    <row r="22" spans="1:21" s="81" customFormat="1" ht="15">
      <c r="A22" s="3"/>
      <c r="B22" s="116"/>
      <c r="C22" s="13"/>
      <c r="D22" s="117"/>
      <c r="E22" s="117"/>
      <c r="F22" s="117"/>
      <c r="G22" s="117"/>
      <c r="H22" s="112"/>
      <c r="I22" s="118"/>
      <c r="J22" s="112"/>
      <c r="K22" s="112"/>
      <c r="L22" s="112"/>
      <c r="N22" s="103"/>
      <c r="O22" s="113"/>
      <c r="P22" s="114"/>
      <c r="Q22" s="114"/>
      <c r="R22" s="122"/>
      <c r="S22" s="107"/>
      <c r="T22" s="107"/>
      <c r="U22" s="118"/>
    </row>
    <row r="23" spans="1:21" s="81" customFormat="1" ht="15">
      <c r="A23" s="3"/>
      <c r="B23" s="116" t="s">
        <v>218</v>
      </c>
      <c r="C23" s="13"/>
      <c r="D23" s="117">
        <f>+'[8]P&amp;L and BS M'!$J$25</f>
        <v>24458</v>
      </c>
      <c r="E23" s="117">
        <f>+'[7]P&amp;L and BS M'!$J$25</f>
        <v>17469</v>
      </c>
      <c r="F23" s="117">
        <f>+'[6]RR og EHR (KR)'!$N$26</f>
        <v>11505</v>
      </c>
      <c r="G23" s="117">
        <f>+'[5]RR og EHR (KR)'!$E$26/1000000</f>
        <v>5249</v>
      </c>
      <c r="H23" s="112"/>
      <c r="I23" s="118">
        <f>+U23+T23+S23+R23</f>
        <v>12682</v>
      </c>
      <c r="J23" s="119"/>
      <c r="K23" s="119"/>
      <c r="L23" s="112"/>
      <c r="M23" s="120">
        <f>+P23+Q23+O23+N23</f>
        <v>24458</v>
      </c>
      <c r="N23" s="121">
        <f aca="true" t="shared" si="6" ref="N23:P25">+D23-E23</f>
        <v>6989</v>
      </c>
      <c r="O23" s="113">
        <f t="shared" si="6"/>
        <v>5964</v>
      </c>
      <c r="P23" s="114">
        <f t="shared" si="6"/>
        <v>6256</v>
      </c>
      <c r="Q23" s="114">
        <f>+G23</f>
        <v>5249</v>
      </c>
      <c r="R23" s="122">
        <v>4136</v>
      </c>
      <c r="S23" s="122">
        <v>3077</v>
      </c>
      <c r="T23" s="122">
        <v>3114</v>
      </c>
      <c r="U23" s="118">
        <v>2355</v>
      </c>
    </row>
    <row r="24" spans="1:21" s="81" customFormat="1" ht="15">
      <c r="A24" s="3"/>
      <c r="B24" s="116" t="s">
        <v>349</v>
      </c>
      <c r="C24" s="13"/>
      <c r="D24" s="117">
        <f>+'[8]P&amp;L and BS M'!$J$26</f>
        <v>12738</v>
      </c>
      <c r="E24" s="117">
        <f>+'[7]P&amp;L and BS M'!$J$26</f>
        <v>9099</v>
      </c>
      <c r="F24" s="117">
        <f>+'[6]RR og EHR (KR)'!$N$27+'[6]RR og EHR (KR)'!$N$29</f>
        <v>5741</v>
      </c>
      <c r="G24" s="117">
        <f>+'[5]RR og EHR (KR)'!$E$27/1000000+'[5]RR og EHR (KR)'!$E$29/1000000</f>
        <v>2567</v>
      </c>
      <c r="H24" s="112"/>
      <c r="I24" s="118">
        <f>+U24+T24+S24+R24</f>
        <v>7571</v>
      </c>
      <c r="J24" s="119"/>
      <c r="K24" s="119"/>
      <c r="M24" s="120">
        <f>+P24+Q24+O24+N24</f>
        <v>12738</v>
      </c>
      <c r="N24" s="121">
        <f t="shared" si="6"/>
        <v>3639</v>
      </c>
      <c r="O24" s="113">
        <f t="shared" si="6"/>
        <v>3358</v>
      </c>
      <c r="P24" s="114">
        <f t="shared" si="6"/>
        <v>3174</v>
      </c>
      <c r="Q24" s="114">
        <f>+G24</f>
        <v>2567</v>
      </c>
      <c r="R24" s="122">
        <v>2693</v>
      </c>
      <c r="S24" s="122">
        <v>1770</v>
      </c>
      <c r="T24" s="122">
        <v>1579</v>
      </c>
      <c r="U24" s="118">
        <v>1529</v>
      </c>
    </row>
    <row r="25" spans="1:21" s="81" customFormat="1" ht="12.75">
      <c r="A25" s="155"/>
      <c r="B25" s="123" t="s">
        <v>219</v>
      </c>
      <c r="C25" s="156"/>
      <c r="D25" s="124">
        <f>+'[8]P&amp;L and BS M'!$J$27</f>
        <v>1392</v>
      </c>
      <c r="E25" s="124">
        <f>+'[7]P&amp;L and BS M'!$J$27</f>
        <v>989</v>
      </c>
      <c r="F25" s="124">
        <f>+'[6]RR og EHR (KR)'!$N$28</f>
        <v>594</v>
      </c>
      <c r="G25" s="124">
        <f>+'[5]RR og EHR (KR)'!$E$28/1000000</f>
        <v>271</v>
      </c>
      <c r="H25" s="125"/>
      <c r="I25" s="118">
        <f>+U25+T25+S25+R25</f>
        <v>713</v>
      </c>
      <c r="J25" s="119"/>
      <c r="K25" s="119"/>
      <c r="M25" s="126">
        <f>+P25+Q25+O25+N25</f>
        <v>1392</v>
      </c>
      <c r="N25" s="127">
        <f t="shared" si="6"/>
        <v>403</v>
      </c>
      <c r="O25" s="128">
        <f t="shared" si="6"/>
        <v>395</v>
      </c>
      <c r="P25" s="129">
        <f t="shared" si="6"/>
        <v>323</v>
      </c>
      <c r="Q25" s="129">
        <f>+G25</f>
        <v>271</v>
      </c>
      <c r="R25" s="130">
        <v>239</v>
      </c>
      <c r="S25" s="130">
        <v>135</v>
      </c>
      <c r="T25" s="130">
        <v>185</v>
      </c>
      <c r="U25" s="131">
        <v>154</v>
      </c>
    </row>
    <row r="26" spans="1:21" s="81" customFormat="1" ht="14.25">
      <c r="A26" s="12"/>
      <c r="B26" s="132" t="s">
        <v>313</v>
      </c>
      <c r="C26" s="157"/>
      <c r="D26" s="149">
        <f>SUM(D23:D25)</f>
        <v>38588</v>
      </c>
      <c r="E26" s="149">
        <f>SUM(E23:E25)</f>
        <v>27557</v>
      </c>
      <c r="F26" s="149">
        <f>SUM(F23:F25)</f>
        <v>17840</v>
      </c>
      <c r="G26" s="149">
        <f>SUM(G23:G25)</f>
        <v>8087</v>
      </c>
      <c r="H26" s="150"/>
      <c r="I26" s="151">
        <f>SUM(I23:I25)</f>
        <v>20966</v>
      </c>
      <c r="J26" s="150"/>
      <c r="K26" s="150"/>
      <c r="M26" s="152">
        <f>SUM(M23:M25)</f>
        <v>38588</v>
      </c>
      <c r="N26" s="153">
        <f>SUM(N23:N25)</f>
        <v>11031</v>
      </c>
      <c r="O26" s="154">
        <f>SUM(O23:O25)</f>
        <v>9717</v>
      </c>
      <c r="P26" s="152">
        <f>SUM(P23:P25)</f>
        <v>9753</v>
      </c>
      <c r="Q26" s="152">
        <f>SUM(Q23:Q25)</f>
        <v>8087</v>
      </c>
      <c r="R26" s="139">
        <f>+SUM(R23:R25)</f>
        <v>7068</v>
      </c>
      <c r="S26" s="139">
        <f>+SUM(S23:S25)</f>
        <v>4982</v>
      </c>
      <c r="T26" s="139">
        <f>+SUM(T23:T25)</f>
        <v>4878</v>
      </c>
      <c r="U26" s="151">
        <f>SUM(U23:U25)</f>
        <v>4038</v>
      </c>
    </row>
    <row r="27" spans="1:21" s="81" customFormat="1" ht="14.25">
      <c r="A27" s="12"/>
      <c r="B27" s="116"/>
      <c r="C27" s="157"/>
      <c r="D27" s="117"/>
      <c r="E27" s="117"/>
      <c r="F27" s="117"/>
      <c r="G27" s="117"/>
      <c r="H27" s="112"/>
      <c r="I27" s="118"/>
      <c r="J27" s="112"/>
      <c r="K27" s="112"/>
      <c r="N27" s="103"/>
      <c r="O27" s="113"/>
      <c r="P27" s="114"/>
      <c r="Q27" s="114"/>
      <c r="R27" s="122"/>
      <c r="S27" s="107"/>
      <c r="T27" s="107"/>
      <c r="U27" s="118"/>
    </row>
    <row r="28" spans="1:21" s="81" customFormat="1" ht="15">
      <c r="A28" s="3"/>
      <c r="B28" s="123" t="s">
        <v>202</v>
      </c>
      <c r="C28" s="158"/>
      <c r="D28" s="124">
        <f>+'[8]P&amp;L and BS M'!$J$31</f>
        <v>6144</v>
      </c>
      <c r="E28" s="124">
        <f>+'[7]P&amp;L and BS M'!$J$31</f>
        <v>4812</v>
      </c>
      <c r="F28" s="124">
        <f>+'[6]RR og EHR (KR)'!$N$32</f>
        <v>3215</v>
      </c>
      <c r="G28" s="124">
        <f>+'[5]RR og EHR (KR)'!$E$32/1000000</f>
        <v>1555</v>
      </c>
      <c r="H28" s="125"/>
      <c r="I28" s="118">
        <f>+U28+T28+S28+R28</f>
        <v>6196</v>
      </c>
      <c r="J28" s="119"/>
      <c r="K28" s="119"/>
      <c r="L28" s="119"/>
      <c r="M28" s="126">
        <f>+P28+Q28+O28+N28</f>
        <v>6144</v>
      </c>
      <c r="N28" s="127">
        <f>+D28-E28</f>
        <v>1332</v>
      </c>
      <c r="O28" s="128">
        <f>+E28-F28</f>
        <v>1597</v>
      </c>
      <c r="P28" s="144">
        <f>+F28-G28</f>
        <v>1660</v>
      </c>
      <c r="Q28" s="129">
        <f>+G28</f>
        <v>1555</v>
      </c>
      <c r="R28" s="130">
        <v>1805</v>
      </c>
      <c r="S28" s="130">
        <v>1687</v>
      </c>
      <c r="T28" s="130">
        <v>1359</v>
      </c>
      <c r="U28" s="131">
        <v>1345</v>
      </c>
    </row>
    <row r="29" spans="1:21" s="81" customFormat="1" ht="15">
      <c r="A29" s="3"/>
      <c r="B29" s="159" t="s">
        <v>532</v>
      </c>
      <c r="C29" s="13"/>
      <c r="D29" s="149">
        <f>D8+D12+D21-D26-D28</f>
        <v>44694</v>
      </c>
      <c r="E29" s="149">
        <f>E8+E12+E21-E26-E28</f>
        <v>32239</v>
      </c>
      <c r="F29" s="149">
        <f>F8+F12+F21-F26-F28</f>
        <v>25013</v>
      </c>
      <c r="G29" s="149">
        <f>G8+G12+G21-G26-G28</f>
        <v>17299</v>
      </c>
      <c r="H29" s="150"/>
      <c r="I29" s="151">
        <f>I8+I12+I21-I26-I28</f>
        <v>33814</v>
      </c>
      <c r="J29" s="150"/>
      <c r="K29" s="150"/>
      <c r="L29" s="150"/>
      <c r="M29" s="152">
        <f>M8+M12+M21-M26-M28</f>
        <v>44694</v>
      </c>
      <c r="N29" s="153">
        <f>N8+N12+N21-N26-N28</f>
        <v>12455</v>
      </c>
      <c r="O29" s="154">
        <f>O8+O12+O21-O26-O28</f>
        <v>7226</v>
      </c>
      <c r="P29" s="152">
        <f>P8+P12+P21-P26-P28</f>
        <v>7714</v>
      </c>
      <c r="Q29" s="152">
        <f>Q8+Q12+Q21-Q26-Q28</f>
        <v>17299</v>
      </c>
      <c r="R29" s="139">
        <f>+R8+R12+R21-R26-R28</f>
        <v>10479</v>
      </c>
      <c r="S29" s="139">
        <f>+S8+S12+S21-S26-S28</f>
        <v>10280</v>
      </c>
      <c r="T29" s="139">
        <f>+T8+T12+T21-T26-T28</f>
        <v>5659</v>
      </c>
      <c r="U29" s="151">
        <f>U8+U12+U21-U26-U28</f>
        <v>7396</v>
      </c>
    </row>
    <row r="30" spans="1:21" s="81" customFormat="1" ht="15">
      <c r="A30" s="3"/>
      <c r="B30" s="116"/>
      <c r="C30" s="160"/>
      <c r="D30" s="133"/>
      <c r="E30" s="133"/>
      <c r="F30" s="133"/>
      <c r="G30" s="133"/>
      <c r="H30" s="134"/>
      <c r="I30" s="135"/>
      <c r="J30" s="134"/>
      <c r="K30" s="134"/>
      <c r="L30" s="134"/>
      <c r="N30" s="103"/>
      <c r="O30" s="138"/>
      <c r="P30" s="136"/>
      <c r="Q30" s="136"/>
      <c r="R30" s="122"/>
      <c r="S30" s="107"/>
      <c r="T30" s="107"/>
      <c r="U30" s="135"/>
    </row>
    <row r="31" spans="1:21" s="81" customFormat="1" ht="15">
      <c r="A31" s="3"/>
      <c r="B31" s="116" t="s">
        <v>314</v>
      </c>
      <c r="C31" s="160"/>
      <c r="D31" s="140">
        <f>+'[8]P&amp;L and BS M'!$J$34</f>
        <v>0</v>
      </c>
      <c r="E31" s="140">
        <f>+'[7]P&amp;L and BS M'!$J$34</f>
        <v>0</v>
      </c>
      <c r="F31" s="140">
        <f>+'[6]RR og EHR (KR)'!$N$35</f>
        <v>0</v>
      </c>
      <c r="G31" s="140">
        <f>+'[5]RR og EHR (KR)'!$E$35/1000000</f>
        <v>0</v>
      </c>
      <c r="I31" s="118">
        <f>+U31+T31+S31+R31</f>
        <v>3034</v>
      </c>
      <c r="J31" s="134"/>
      <c r="K31" s="134"/>
      <c r="L31" s="134"/>
      <c r="M31" s="120">
        <f>+P31+Q31+O31+N31</f>
        <v>0</v>
      </c>
      <c r="N31" s="121">
        <f aca="true" t="shared" si="7" ref="N31:P32">+D31-E31</f>
        <v>0</v>
      </c>
      <c r="O31" s="113">
        <f t="shared" si="7"/>
        <v>0</v>
      </c>
      <c r="P31" s="143">
        <f t="shared" si="7"/>
        <v>0</v>
      </c>
      <c r="Q31" s="114">
        <f>+G31</f>
        <v>0</v>
      </c>
      <c r="R31" s="122">
        <v>-259</v>
      </c>
      <c r="S31" s="122">
        <v>3293</v>
      </c>
      <c r="T31" s="122">
        <v>0</v>
      </c>
      <c r="U31" s="107">
        <v>0</v>
      </c>
    </row>
    <row r="32" spans="1:21" s="81" customFormat="1" ht="15">
      <c r="A32" s="3"/>
      <c r="B32" s="123" t="s">
        <v>186</v>
      </c>
      <c r="C32" s="161"/>
      <c r="D32" s="124">
        <f>+'[8]P&amp;L and BS M'!$J$35</f>
        <v>4479</v>
      </c>
      <c r="E32" s="124">
        <f>+'[7]P&amp;L and BS M'!$J$35</f>
        <v>6075</v>
      </c>
      <c r="F32" s="124">
        <f>+'[6]RR og EHR (KR)'!$N$36</f>
        <v>4595</v>
      </c>
      <c r="G32" s="124">
        <f>+'[5]RR og EHR (KR)'!$E$36/1000000</f>
        <v>3023</v>
      </c>
      <c r="H32" s="162"/>
      <c r="I32" s="118">
        <f>+U32+T32+S32+R32</f>
        <v>5764</v>
      </c>
      <c r="J32" s="119"/>
      <c r="K32" s="119"/>
      <c r="L32" s="112"/>
      <c r="M32" s="126">
        <f>+P32+Q32+O32+N32</f>
        <v>4479</v>
      </c>
      <c r="N32" s="127">
        <f t="shared" si="7"/>
        <v>-1596</v>
      </c>
      <c r="O32" s="128">
        <f t="shared" si="7"/>
        <v>1480</v>
      </c>
      <c r="P32" s="129">
        <f t="shared" si="7"/>
        <v>1572</v>
      </c>
      <c r="Q32" s="129">
        <f>+G32</f>
        <v>3023</v>
      </c>
      <c r="R32" s="130">
        <v>1929</v>
      </c>
      <c r="S32" s="130">
        <v>1882</v>
      </c>
      <c r="T32" s="130">
        <v>602</v>
      </c>
      <c r="U32" s="163">
        <v>1351</v>
      </c>
    </row>
    <row r="33" spans="1:21" s="81" customFormat="1" ht="15">
      <c r="A33" s="3"/>
      <c r="B33" s="159" t="s">
        <v>484</v>
      </c>
      <c r="C33" s="160"/>
      <c r="D33" s="149">
        <f>D29-D31-D32</f>
        <v>40215</v>
      </c>
      <c r="E33" s="149">
        <f>E29-E31-E32</f>
        <v>26164</v>
      </c>
      <c r="F33" s="149">
        <f>F29-F31-F32</f>
        <v>20418</v>
      </c>
      <c r="G33" s="149">
        <f>G29-G31-G32</f>
        <v>14276</v>
      </c>
      <c r="H33" s="150"/>
      <c r="I33" s="151">
        <f>I29-I31-I32</f>
        <v>25016</v>
      </c>
      <c r="J33" s="150"/>
      <c r="K33" s="150"/>
      <c r="L33" s="150"/>
      <c r="M33" s="152">
        <f>M29-M31-M32</f>
        <v>40215</v>
      </c>
      <c r="N33" s="153">
        <f>N29-N31-N32</f>
        <v>14051</v>
      </c>
      <c r="O33" s="154">
        <f>O29-O31-O32</f>
        <v>5746</v>
      </c>
      <c r="P33" s="152">
        <f>P29-P31-P32</f>
        <v>6142</v>
      </c>
      <c r="Q33" s="152">
        <f>Q29-Q31-Q32</f>
        <v>14276</v>
      </c>
      <c r="R33" s="139">
        <f>+R29-R31-R32</f>
        <v>8809</v>
      </c>
      <c r="S33" s="139">
        <f>+S29-S31-S32</f>
        <v>5105</v>
      </c>
      <c r="T33" s="139">
        <f>+T29-T31-T32</f>
        <v>5057</v>
      </c>
      <c r="U33" s="151">
        <f>+'[3]P&amp;L and BS M'!$J$34</f>
        <v>6045</v>
      </c>
    </row>
    <row r="34" spans="1:21" s="81" customFormat="1" ht="15">
      <c r="A34" s="3"/>
      <c r="B34" s="159"/>
      <c r="C34" s="160"/>
      <c r="D34" s="149"/>
      <c r="E34" s="149"/>
      <c r="F34" s="149"/>
      <c r="G34" s="149"/>
      <c r="H34" s="150"/>
      <c r="I34" s="151"/>
      <c r="J34" s="150"/>
      <c r="K34" s="150"/>
      <c r="L34" s="150"/>
      <c r="N34" s="103"/>
      <c r="O34" s="154"/>
      <c r="P34" s="152"/>
      <c r="Q34" s="152"/>
      <c r="R34" s="122"/>
      <c r="S34" s="107"/>
      <c r="T34" s="107"/>
      <c r="U34" s="151"/>
    </row>
    <row r="35" spans="1:21" s="81" customFormat="1" ht="15">
      <c r="A35" s="3"/>
      <c r="B35" s="116" t="s">
        <v>315</v>
      </c>
      <c r="C35" s="160"/>
      <c r="D35" s="149">
        <f>+D33-D36</f>
        <v>38906</v>
      </c>
      <c r="E35" s="149">
        <f>+E33-E36</f>
        <v>25244</v>
      </c>
      <c r="F35" s="149">
        <f>+F33-F36</f>
        <v>19961</v>
      </c>
      <c r="G35" s="149">
        <f>+'[5]RR og EHR (KR)'!$E$39/1000000</f>
        <v>13995</v>
      </c>
      <c r="H35" s="112"/>
      <c r="I35" s="151">
        <f>SUM(R35:U35)</f>
        <v>24739</v>
      </c>
      <c r="J35" s="150"/>
      <c r="K35" s="150"/>
      <c r="L35" s="150"/>
      <c r="M35" s="120">
        <f>+P35+Q35+O35+N35</f>
        <v>38905</v>
      </c>
      <c r="N35" s="150">
        <f>+N33-N36</f>
        <v>13662</v>
      </c>
      <c r="O35" s="150">
        <f>+O33-O36</f>
        <v>5283</v>
      </c>
      <c r="P35" s="150">
        <f>+P33-P36</f>
        <v>5965</v>
      </c>
      <c r="Q35" s="150">
        <f>+'[5]RR og EHR (KR)'!$E$39/1000000</f>
        <v>13995</v>
      </c>
      <c r="R35" s="164">
        <f>+R33-R36</f>
        <v>8734</v>
      </c>
      <c r="S35" s="164">
        <f>+S33-S36</f>
        <v>4995</v>
      </c>
      <c r="T35" s="164">
        <f>+T33-T36</f>
        <v>4999</v>
      </c>
      <c r="U35" s="150">
        <f>+U33-U36</f>
        <v>6011</v>
      </c>
    </row>
    <row r="36" spans="1:21" s="81" customFormat="1" ht="15">
      <c r="A36" s="165"/>
      <c r="B36" s="116" t="s">
        <v>220</v>
      </c>
      <c r="C36" s="166"/>
      <c r="D36" s="117">
        <f>+'[8]P&amp;L and BS M'!$J$43</f>
        <v>1309</v>
      </c>
      <c r="E36" s="117">
        <f>+'[7]P&amp;L and BS M'!$J$43</f>
        <v>920</v>
      </c>
      <c r="F36" s="117">
        <f>+'[6]RR og EHR (KR)'!$N$40</f>
        <v>457</v>
      </c>
      <c r="G36" s="117">
        <f>+'[5]RR og EHR (KR)'!$E$40/1000000</f>
        <v>280</v>
      </c>
      <c r="H36" s="112"/>
      <c r="I36" s="118">
        <f>+U36+T36+S36+R36</f>
        <v>277</v>
      </c>
      <c r="J36" s="2"/>
      <c r="K36" s="2"/>
      <c r="L36" s="167"/>
      <c r="M36" s="114">
        <f>+Q36+P36+O36+N36</f>
        <v>1309</v>
      </c>
      <c r="N36" s="121">
        <f>+D36-E36</f>
        <v>389</v>
      </c>
      <c r="O36" s="113">
        <f>+E36-F36</f>
        <v>463</v>
      </c>
      <c r="P36" s="114">
        <f>+F36-G36</f>
        <v>177</v>
      </c>
      <c r="Q36" s="114">
        <f>+G36</f>
        <v>280</v>
      </c>
      <c r="R36" s="122">
        <v>75</v>
      </c>
      <c r="S36" s="122">
        <v>110</v>
      </c>
      <c r="T36" s="122">
        <v>58</v>
      </c>
      <c r="U36" s="118">
        <v>34</v>
      </c>
    </row>
    <row r="37" spans="1:18" s="81" customFormat="1" ht="15">
      <c r="A37" s="165"/>
      <c r="B37" s="116"/>
      <c r="C37" s="166"/>
      <c r="D37" s="100"/>
      <c r="E37" s="117"/>
      <c r="F37" s="117"/>
      <c r="G37" s="117"/>
      <c r="H37" s="112"/>
      <c r="I37" s="118"/>
      <c r="J37" s="167"/>
      <c r="Q37" s="112"/>
      <c r="R37" s="168"/>
    </row>
    <row r="38" spans="1:21" s="81" customFormat="1" ht="15.75">
      <c r="A38" s="169"/>
      <c r="B38" s="1"/>
      <c r="C38" s="1"/>
      <c r="D38" s="100"/>
      <c r="E38" s="170"/>
      <c r="F38" s="170"/>
      <c r="G38" s="170"/>
      <c r="H38" s="1"/>
      <c r="I38" s="171"/>
      <c r="J38" s="172"/>
      <c r="K38" s="173"/>
      <c r="L38" s="173"/>
      <c r="M38" s="173"/>
      <c r="N38" s="173"/>
      <c r="O38" s="173"/>
      <c r="P38" s="173"/>
      <c r="Q38" s="174"/>
      <c r="R38" s="175"/>
      <c r="S38" s="173"/>
      <c r="T38" s="173"/>
      <c r="U38" s="173"/>
    </row>
    <row r="39" spans="1:18" s="180" customFormat="1" ht="15" customHeight="1">
      <c r="A39" s="176" t="s">
        <v>316</v>
      </c>
      <c r="B39" s="177"/>
      <c r="C39" s="177"/>
      <c r="D39" s="100"/>
      <c r="E39" s="178"/>
      <c r="F39" s="178"/>
      <c r="G39" s="178"/>
      <c r="H39" s="177"/>
      <c r="I39" s="179"/>
      <c r="Q39" s="177"/>
      <c r="R39" s="181"/>
    </row>
    <row r="40" spans="1:18" s="180" customFormat="1" ht="15" customHeight="1">
      <c r="A40" s="176"/>
      <c r="D40" s="178" t="s">
        <v>393</v>
      </c>
      <c r="E40" s="178" t="s">
        <v>317</v>
      </c>
      <c r="F40" s="178" t="s">
        <v>318</v>
      </c>
      <c r="G40" s="178" t="s">
        <v>190</v>
      </c>
      <c r="H40" s="182"/>
      <c r="I40" s="179" t="s">
        <v>319</v>
      </c>
      <c r="P40" s="183">
        <v>38898</v>
      </c>
      <c r="Q40" s="179" t="s">
        <v>319</v>
      </c>
      <c r="R40" s="183" t="s">
        <v>320</v>
      </c>
    </row>
    <row r="41" spans="4:18" s="180" customFormat="1" ht="6" customHeight="1">
      <c r="D41" s="100"/>
      <c r="E41" s="184"/>
      <c r="F41" s="184"/>
      <c r="G41" s="185"/>
      <c r="H41" s="186"/>
      <c r="I41" s="187"/>
      <c r="P41" s="188"/>
      <c r="Q41" s="187"/>
      <c r="R41" s="189"/>
    </row>
    <row r="42" spans="2:18" s="180" customFormat="1" ht="17.25" customHeight="1">
      <c r="B42" s="116" t="s">
        <v>442</v>
      </c>
      <c r="D42" s="190">
        <f>+'[8]P&amp;L and BS M'!$J$52</f>
        <v>31669</v>
      </c>
      <c r="E42" s="190">
        <f>+'[7]P&amp;L and BS M'!$J$52</f>
        <v>25714</v>
      </c>
      <c r="F42" s="190">
        <f>+'[6]P&amp;L and BS M'!$J$52</f>
        <v>22806</v>
      </c>
      <c r="G42" s="190">
        <f>+'[4]Samstæða122005'!$B$56/1000000</f>
        <v>16611</v>
      </c>
      <c r="H42" s="191"/>
      <c r="I42" s="192">
        <f>+'[5]RR og EHR (KR)'!$E$58/1000000</f>
        <v>19403</v>
      </c>
      <c r="P42" s="188">
        <f>+F42</f>
        <v>22806</v>
      </c>
      <c r="Q42" s="192">
        <f>+'[5]RR og EHR (KR)'!$E$58/1000000</f>
        <v>19403</v>
      </c>
      <c r="R42" s="193">
        <f>+P42/Q42-1</f>
        <v>0.18</v>
      </c>
    </row>
    <row r="43" spans="2:18" s="180" customFormat="1" ht="17.25" customHeight="1">
      <c r="B43" s="116" t="s">
        <v>798</v>
      </c>
      <c r="D43" s="190">
        <f>('[8]P&amp;L and BS M'!$J$53)</f>
        <v>215618</v>
      </c>
      <c r="E43" s="190">
        <f>('[7]P&amp;L and BS M'!$J$53)</f>
        <v>168993</v>
      </c>
      <c r="F43" s="190">
        <f>('[6]P&amp;L and BS M'!$J$53)</f>
        <v>68793</v>
      </c>
      <c r="G43" s="190">
        <f>('[4]Samstæða122005'!$B$57)/1000000</f>
        <v>65989</v>
      </c>
      <c r="H43" s="191"/>
      <c r="I43" s="192">
        <f>+('[5]RR og EHR (KR)'!$E$59)/1000000</f>
        <v>75597</v>
      </c>
      <c r="P43" s="188">
        <f>+F43</f>
        <v>68793</v>
      </c>
      <c r="Q43" s="192">
        <f>+SUM('[5]RR og EHR (KR)'!$E$59:$E$60)/1000000</f>
        <v>1284107</v>
      </c>
      <c r="R43" s="193">
        <f>+P43/Q43-1</f>
        <v>-0.95</v>
      </c>
    </row>
    <row r="44" spans="2:18" s="180" customFormat="1" ht="17.25" customHeight="1">
      <c r="B44" s="116" t="s">
        <v>417</v>
      </c>
      <c r="D44" s="190">
        <f>('[8]P&amp;L and BS M'!$J$54)</f>
        <v>1438395</v>
      </c>
      <c r="E44" s="190">
        <f>('[7]P&amp;L and BS M'!$J$54)</f>
        <v>1303676</v>
      </c>
      <c r="F44" s="190">
        <f>('[6]P&amp;L and BS M'!$J$54)</f>
        <v>1294462</v>
      </c>
      <c r="G44" s="190">
        <f>('[4]Samstæða122005'!$B$58)/1000000</f>
        <v>1005523</v>
      </c>
      <c r="H44" s="191"/>
      <c r="I44" s="192">
        <f>+('[5]RR og EHR (KR)'!$E$60)/1000000</f>
        <v>1208510</v>
      </c>
      <c r="P44" s="188"/>
      <c r="Q44" s="192"/>
      <c r="R44" s="193"/>
    </row>
    <row r="45" spans="2:18" s="180" customFormat="1" ht="17.25" customHeight="1">
      <c r="B45" s="116" t="s">
        <v>444</v>
      </c>
      <c r="D45" s="190">
        <f>+SUM('[8]P&amp;L and BS M'!$J$55:$J$60)</f>
        <v>376809</v>
      </c>
      <c r="E45" s="190">
        <f>SUM('[7]P&amp;L and BS M'!$J$55:$J$60)</f>
        <v>305294</v>
      </c>
      <c r="F45" s="190">
        <f>SUM('[6]P&amp;L and BS M'!$J$55:$J$59)-K46</f>
        <v>275113</v>
      </c>
      <c r="G45" s="190">
        <v>253377</v>
      </c>
      <c r="H45" s="191"/>
      <c r="I45" s="192">
        <f>+SUM('[5]RR og EHR (KR)'!$E$62:$E$64)/1000000</f>
        <v>300780</v>
      </c>
      <c r="P45" s="188">
        <f>+F45</f>
        <v>275113</v>
      </c>
      <c r="Q45" s="192">
        <f>+SUM('[5]RR og EHR (KR)'!$E$62:$E$64)/1000000</f>
        <v>300780</v>
      </c>
      <c r="R45" s="193">
        <f>+P45/Q45-1</f>
        <v>-0.09</v>
      </c>
    </row>
    <row r="46" spans="2:18" s="180" customFormat="1" ht="17.25" customHeight="1">
      <c r="B46" s="116" t="s">
        <v>287</v>
      </c>
      <c r="D46" s="190" t="e">
        <f>+SUM('[8]P&amp;L and BS M'!$J$61:$J$67)</f>
        <v>#REF!</v>
      </c>
      <c r="E46" s="190">
        <f>SUM('[7]P&amp;L and BS M'!$J$61:$J$68)</f>
        <v>158395</v>
      </c>
      <c r="F46" s="190">
        <v>150295</v>
      </c>
      <c r="G46" s="190">
        <v>63960</v>
      </c>
      <c r="H46" s="191"/>
      <c r="I46" s="192">
        <f>+SUM('[5]RR og EHR (KR)'!$E$65:$E$74)/1000000</f>
        <v>165613</v>
      </c>
      <c r="K46" s="184">
        <v>26475</v>
      </c>
      <c r="P46" s="188">
        <f>+F46</f>
        <v>150295</v>
      </c>
      <c r="Q46" s="192">
        <f>+SUM('[5]RR og EHR (KR)'!$E$65:$E$74)/1000000</f>
        <v>165613</v>
      </c>
      <c r="R46" s="194">
        <f>+P46/Q46-1</f>
        <v>-0.09</v>
      </c>
    </row>
    <row r="47" spans="2:18" s="195" customFormat="1" ht="18" customHeight="1">
      <c r="B47" s="196" t="s">
        <v>443</v>
      </c>
      <c r="C47" s="196"/>
      <c r="D47" s="197" t="e">
        <f>SUM(D42:D46)</f>
        <v>#REF!</v>
      </c>
      <c r="E47" s="197">
        <f>SUM(E42:E46)</f>
        <v>1962072</v>
      </c>
      <c r="F47" s="197">
        <f>SUM(F42:F46)</f>
        <v>1811469</v>
      </c>
      <c r="G47" s="197">
        <f>SUM(G42:G46)</f>
        <v>1405460</v>
      </c>
      <c r="H47" s="198"/>
      <c r="I47" s="199">
        <f>SUM(I42:I46)</f>
        <v>1769903</v>
      </c>
      <c r="P47" s="199">
        <f>SUM(P42:P46)</f>
        <v>517007</v>
      </c>
      <c r="Q47" s="199">
        <f>SUM(Q42:Q46)</f>
        <v>1769903</v>
      </c>
      <c r="R47" s="200">
        <f>+P47/Q47-1</f>
        <v>-0.71</v>
      </c>
    </row>
    <row r="48" spans="2:18" s="180" customFormat="1" ht="9" customHeight="1">
      <c r="B48" s="201"/>
      <c r="D48" s="100"/>
      <c r="E48" s="202"/>
      <c r="F48" s="202"/>
      <c r="G48" s="202"/>
      <c r="H48" s="203"/>
      <c r="I48" s="204"/>
      <c r="P48" s="188"/>
      <c r="Q48" s="204"/>
      <c r="R48" s="205"/>
    </row>
    <row r="49" spans="2:18" s="180" customFormat="1" ht="17.25" customHeight="1">
      <c r="B49" s="116" t="s">
        <v>321</v>
      </c>
      <c r="D49" s="190">
        <f>+('[8]P&amp;L and BS M'!$J$72)</f>
        <v>141105</v>
      </c>
      <c r="E49" s="190">
        <f>('[7]P&amp;L and BS M'!$J$74)</f>
        <v>97097</v>
      </c>
      <c r="F49" s="190">
        <f>('[6]P&amp;L and BS M'!$J$74)</f>
        <v>135722</v>
      </c>
      <c r="G49" s="190">
        <f>('[4]Samstæða122005'!$B$78)/1000000</f>
        <v>144596</v>
      </c>
      <c r="H49" s="191"/>
      <c r="I49" s="192">
        <f>+('[5]RR og EHR (KR)'!$E$79)/1000000</f>
        <v>138092</v>
      </c>
      <c r="P49" s="188">
        <f>+F49</f>
        <v>135722</v>
      </c>
      <c r="Q49" s="192">
        <f>+SUM('[5]RR og EHR (KR)'!$E$79:$E$80)/1000000</f>
        <v>607426</v>
      </c>
      <c r="R49" s="193">
        <f>+P49/Q49-1</f>
        <v>-0.78</v>
      </c>
    </row>
    <row r="50" spans="2:18" s="180" customFormat="1" ht="17.25" customHeight="1">
      <c r="B50" s="116" t="s">
        <v>322</v>
      </c>
      <c r="D50" s="190">
        <f>+('[8]P&amp;L and BS M'!$J$73)</f>
        <v>682846</v>
      </c>
      <c r="E50" s="190">
        <f>('[7]P&amp;L and BS M'!$J$75)</f>
        <v>513054</v>
      </c>
      <c r="F50" s="190">
        <f>('[6]P&amp;L and BS M'!$J$75)</f>
        <v>475045</v>
      </c>
      <c r="G50" s="190">
        <f>('[4]Samstæða122005'!$B$79)/1000000</f>
        <v>334163</v>
      </c>
      <c r="H50" s="191"/>
      <c r="I50" s="192">
        <f>+('[5]RR og EHR (KR)'!$E$80)/1000000</f>
        <v>469333</v>
      </c>
      <c r="P50" s="188"/>
      <c r="Q50" s="192"/>
      <c r="R50" s="193"/>
    </row>
    <row r="51" spans="2:18" s="180" customFormat="1" ht="17.25" customHeight="1">
      <c r="B51" s="116" t="s">
        <v>323</v>
      </c>
      <c r="D51" s="190">
        <f>+'[8]P&amp;L and BS M'!$J$74</f>
        <v>1014976</v>
      </c>
      <c r="E51" s="190">
        <f>+'[7]P&amp;L and BS M'!$J$76</f>
        <v>979748</v>
      </c>
      <c r="F51" s="190">
        <f>+'[6]P&amp;L and BS M'!$J$76</f>
        <v>853367</v>
      </c>
      <c r="G51" s="190">
        <f>SUM('[4]Samstæða122005'!$B$81:$B$82)/1000000</f>
        <v>689989</v>
      </c>
      <c r="H51" s="191"/>
      <c r="I51" s="192">
        <f>+SUM('[5]RR og EHR (KR)'!$E$82:$E$83)/1000000</f>
        <v>806627</v>
      </c>
      <c r="P51" s="188">
        <f>+F51</f>
        <v>853367</v>
      </c>
      <c r="Q51" s="192">
        <f>+SUM('[5]RR og EHR (KR)'!$E$82:$E$83)/1000000</f>
        <v>806627</v>
      </c>
      <c r="R51" s="193">
        <f aca="true" t="shared" si="8" ref="R51:R56">+P51/Q51-1</f>
        <v>0.06</v>
      </c>
    </row>
    <row r="52" spans="2:18" s="180" customFormat="1" ht="17.25" customHeight="1">
      <c r="B52" s="116" t="s">
        <v>457</v>
      </c>
      <c r="D52" s="190">
        <f>+'[8]P&amp;L and BS M'!$J$75</f>
        <v>89754</v>
      </c>
      <c r="E52" s="190">
        <f>+'[7]P&amp;L and BS M'!$J$77</f>
        <v>85892</v>
      </c>
      <c r="F52" s="190">
        <f>+'[6]P&amp;L and BS M'!$J$77</f>
        <v>91141</v>
      </c>
      <c r="G52" s="190">
        <f>+'[4]Samstæða122005'!$B$83/1000000</f>
        <v>49074</v>
      </c>
      <c r="H52" s="191"/>
      <c r="I52" s="192">
        <f>+'[5]RR og EHR (KR)'!$E$84/1000000</f>
        <v>83514</v>
      </c>
      <c r="P52" s="188">
        <f>+F52</f>
        <v>91141</v>
      </c>
      <c r="Q52" s="192">
        <f>+'[5]RR og EHR (KR)'!$E$84/1000000</f>
        <v>83514</v>
      </c>
      <c r="R52" s="193">
        <f t="shared" si="8"/>
        <v>0.09</v>
      </c>
    </row>
    <row r="53" spans="2:18" s="180" customFormat="1" ht="17.25" customHeight="1">
      <c r="B53" s="116" t="s">
        <v>524</v>
      </c>
      <c r="D53" s="190">
        <f>+SUM('[8]P&amp;L and BS M'!$J$76:$J$82)</f>
        <v>94785</v>
      </c>
      <c r="E53" s="190">
        <f>SUM('[7]P&amp;L and BS M'!$J$78:$J$84)</f>
        <v>151746</v>
      </c>
      <c r="F53" s="190">
        <f>SUM('[6]P&amp;L and BS M'!$J$78:$J$84)</f>
        <v>128714</v>
      </c>
      <c r="G53" s="190">
        <f>SUM('[4]Samstæða122005'!$B$84:$B$89)/1000000</f>
        <v>74022</v>
      </c>
      <c r="H53" s="191"/>
      <c r="I53" s="192">
        <f>+SUM('[5]RR og EHR (KR)'!$E$85:$E$91)/1000000</f>
        <v>151130</v>
      </c>
      <c r="P53" s="188">
        <f>+F53</f>
        <v>128714</v>
      </c>
      <c r="Q53" s="192">
        <f>+SUM('[5]RR og EHR (KR)'!$E$85:$E$91)/1000000</f>
        <v>151130</v>
      </c>
      <c r="R53" s="193">
        <f t="shared" si="8"/>
        <v>-0.15</v>
      </c>
    </row>
    <row r="54" spans="2:18" s="180" customFormat="1" ht="17.25" customHeight="1">
      <c r="B54" s="116" t="s">
        <v>815</v>
      </c>
      <c r="D54" s="190">
        <f>+SUM('[8]P&amp;L and BS M'!$J$86:$J$89)</f>
        <v>144282</v>
      </c>
      <c r="E54" s="190">
        <f>+'[7]P&amp;L and BS M'!$J$92</f>
        <v>129876</v>
      </c>
      <c r="F54" s="190">
        <f>+'[6]P&amp;L and BS M'!$J$92</f>
        <v>123088</v>
      </c>
      <c r="G54" s="190">
        <f>+'[4]Samstæða122005'!$B$100/1000000</f>
        <v>110059</v>
      </c>
      <c r="H54" s="191"/>
      <c r="I54" s="192">
        <f>+'[5]RR og EHR (KR)'!$E$102/1000000</f>
        <v>117187</v>
      </c>
      <c r="P54" s="188">
        <f>+F54</f>
        <v>123088</v>
      </c>
      <c r="Q54" s="192">
        <f>+'[5]RR og EHR (KR)'!$E$102/1000000</f>
        <v>117187</v>
      </c>
      <c r="R54" s="193">
        <f t="shared" si="8"/>
        <v>0.05</v>
      </c>
    </row>
    <row r="55" spans="2:18" s="180" customFormat="1" ht="17.25" customHeight="1">
      <c r="B55" s="116" t="s">
        <v>324</v>
      </c>
      <c r="D55" s="190">
        <f>+'[8]P&amp;L and BS M'!$J$91</f>
        <v>5175</v>
      </c>
      <c r="E55" s="190">
        <f>+'[7]P&amp;L and BS M'!$J$93</f>
        <v>4660</v>
      </c>
      <c r="F55" s="190">
        <f>+'[6]P&amp;L and BS M'!$J$93</f>
        <v>4392</v>
      </c>
      <c r="G55" s="190">
        <f>+'[4]Samstæða122005'!$B$101/1000000</f>
        <v>3557</v>
      </c>
      <c r="H55" s="191"/>
      <c r="I55" s="192">
        <f>+'[5]RR og EHR (KR)'!$E$103/1000000</f>
        <v>4019</v>
      </c>
      <c r="M55" s="181"/>
      <c r="P55" s="188">
        <f>+F55</f>
        <v>4392</v>
      </c>
      <c r="Q55" s="192">
        <f>+'[5]RR og EHR (KR)'!$E$103/1000000</f>
        <v>4019</v>
      </c>
      <c r="R55" s="194">
        <f t="shared" si="8"/>
        <v>0.09</v>
      </c>
    </row>
    <row r="56" spans="2:19" s="195" customFormat="1" ht="18" customHeight="1">
      <c r="B56" s="196" t="s">
        <v>589</v>
      </c>
      <c r="C56" s="196"/>
      <c r="D56" s="197">
        <f>SUM(D49:D55)</f>
        <v>2172923</v>
      </c>
      <c r="E56" s="197">
        <f>SUM(E49:E55)</f>
        <v>1962073</v>
      </c>
      <c r="F56" s="197">
        <f>SUM(F49:F55)</f>
        <v>1811469</v>
      </c>
      <c r="G56" s="197">
        <f>SUM(G49:G55)</f>
        <v>1405460</v>
      </c>
      <c r="H56" s="198"/>
      <c r="I56" s="199">
        <f>SUM(I49:I55)</f>
        <v>1769902</v>
      </c>
      <c r="P56" s="199">
        <f>SUM(P49:P55)</f>
        <v>1336424</v>
      </c>
      <c r="Q56" s="199">
        <f>SUM(Q49:Q55)</f>
        <v>1769903</v>
      </c>
      <c r="R56" s="206">
        <f t="shared" si="8"/>
        <v>-0.24</v>
      </c>
      <c r="S56" s="207"/>
    </row>
    <row r="57" spans="1:18" s="81" customFormat="1" ht="12.75">
      <c r="A57" s="208"/>
      <c r="B57" s="14"/>
      <c r="C57" s="14"/>
      <c r="D57" s="100"/>
      <c r="E57" s="209"/>
      <c r="F57" s="209"/>
      <c r="G57" s="210"/>
      <c r="H57" s="210"/>
      <c r="I57" s="210"/>
      <c r="R57" s="168"/>
    </row>
    <row r="58" spans="1:22" s="81" customFormat="1" ht="12.75">
      <c r="A58" s="165"/>
      <c r="B58" s="211"/>
      <c r="C58" s="211"/>
      <c r="D58" s="100"/>
      <c r="E58" s="212"/>
      <c r="F58" s="212"/>
      <c r="G58" s="213"/>
      <c r="H58" s="213"/>
      <c r="I58" s="213"/>
      <c r="K58" s="173"/>
      <c r="L58" s="173"/>
      <c r="M58" s="173"/>
      <c r="N58" s="173"/>
      <c r="O58" s="173"/>
      <c r="P58" s="173"/>
      <c r="Q58" s="173"/>
      <c r="R58" s="175"/>
      <c r="S58" s="173"/>
      <c r="T58" s="173"/>
      <c r="U58" s="173"/>
      <c r="V58" s="214"/>
    </row>
    <row r="59" spans="1:18" s="81" customFormat="1" ht="12.75">
      <c r="A59" s="165"/>
      <c r="B59" s="211"/>
      <c r="C59" s="211"/>
      <c r="D59" s="215" t="str">
        <f>+D1</f>
        <v>2006</v>
      </c>
      <c r="E59" s="215" t="str">
        <f>+E1</f>
        <v>2006</v>
      </c>
      <c r="F59" s="215" t="str">
        <f>+F1</f>
        <v>2006</v>
      </c>
      <c r="G59" s="216" t="str">
        <f>+F1</f>
        <v>2006</v>
      </c>
      <c r="H59" s="216" t="str">
        <f>+F1</f>
        <v>2006</v>
      </c>
      <c r="I59" s="216">
        <v>2006</v>
      </c>
      <c r="N59" s="217" t="str">
        <f>+P1</f>
        <v>2006</v>
      </c>
      <c r="O59" s="217"/>
      <c r="P59" s="218"/>
      <c r="Q59" s="219">
        <f>+Q1</f>
        <v>2006</v>
      </c>
      <c r="R59" s="220">
        <f>+R1</f>
        <v>2005</v>
      </c>
    </row>
    <row r="60" spans="1:18" s="81" customFormat="1" ht="12.75">
      <c r="A60" s="165"/>
      <c r="B60" s="211"/>
      <c r="C60" s="211"/>
      <c r="D60" s="221" t="s">
        <v>757</v>
      </c>
      <c r="E60" s="221" t="s">
        <v>345</v>
      </c>
      <c r="F60" s="221" t="s">
        <v>325</v>
      </c>
      <c r="G60" s="222" t="s">
        <v>756</v>
      </c>
      <c r="H60" s="222" t="s">
        <v>730</v>
      </c>
      <c r="I60" s="222" t="s">
        <v>326</v>
      </c>
      <c r="N60" s="223" t="s">
        <v>731</v>
      </c>
      <c r="O60" s="224"/>
      <c r="P60" s="218"/>
      <c r="Q60" s="223" t="s">
        <v>185</v>
      </c>
      <c r="R60" s="225"/>
    </row>
    <row r="61" spans="1:18" s="81" customFormat="1" ht="12.75">
      <c r="A61" s="165"/>
      <c r="B61" s="211" t="s">
        <v>327</v>
      </c>
      <c r="C61" s="211"/>
      <c r="D61" s="190">
        <v>110926</v>
      </c>
      <c r="E61" s="190">
        <v>111126</v>
      </c>
      <c r="F61" s="190">
        <v>111530</v>
      </c>
      <c r="G61" s="192">
        <v>54680</v>
      </c>
      <c r="H61" s="192">
        <v>46531</v>
      </c>
      <c r="I61" s="192">
        <v>109183</v>
      </c>
      <c r="N61" s="218"/>
      <c r="O61" s="218"/>
      <c r="P61" s="218"/>
      <c r="Q61" s="226">
        <v>109183</v>
      </c>
      <c r="R61" s="226">
        <v>104404</v>
      </c>
    </row>
    <row r="62" spans="1:18" s="81" customFormat="1" ht="12.75">
      <c r="A62" s="165"/>
      <c r="B62" s="1043" t="s">
        <v>328</v>
      </c>
      <c r="C62" s="1043"/>
      <c r="D62" s="190">
        <v>1833164</v>
      </c>
      <c r="E62" s="190">
        <v>1734867</v>
      </c>
      <c r="F62" s="190">
        <v>1662277</v>
      </c>
      <c r="G62" s="192">
        <v>1032675</v>
      </c>
      <c r="H62" s="192">
        <v>939562</v>
      </c>
      <c r="I62" s="192">
        <f>+(I56+G56)/2</f>
        <v>1587681</v>
      </c>
      <c r="N62" s="218">
        <f>+(P56+Q56)/2</f>
        <v>1553163.5</v>
      </c>
      <c r="O62" s="218"/>
      <c r="P62" s="218"/>
      <c r="Q62" s="226">
        <v>1587681</v>
      </c>
      <c r="R62" s="226">
        <v>1273859</v>
      </c>
    </row>
    <row r="63" spans="1:18" s="81" customFormat="1" ht="12.75">
      <c r="A63" s="165"/>
      <c r="B63" s="1043" t="s">
        <v>329</v>
      </c>
      <c r="C63" s="1043"/>
      <c r="D63" s="190">
        <v>2117</v>
      </c>
      <c r="E63" s="190">
        <v>2046</v>
      </c>
      <c r="F63" s="190">
        <v>1925</v>
      </c>
      <c r="G63" s="192">
        <v>1725</v>
      </c>
      <c r="H63" s="192">
        <v>1382</v>
      </c>
      <c r="I63" s="192">
        <v>1851</v>
      </c>
      <c r="N63" s="218"/>
      <c r="O63" s="218"/>
      <c r="P63" s="218"/>
      <c r="Q63" s="226">
        <v>1851</v>
      </c>
      <c r="R63" s="226">
        <v>1725</v>
      </c>
    </row>
    <row r="64" spans="1:18" s="81" customFormat="1" ht="12.75">
      <c r="A64" s="165"/>
      <c r="B64" s="211" t="s">
        <v>509</v>
      </c>
      <c r="C64" s="211"/>
      <c r="D64" s="227">
        <v>2221</v>
      </c>
      <c r="E64" s="212"/>
      <c r="F64" s="212"/>
      <c r="G64" s="212"/>
      <c r="H64" s="212"/>
      <c r="I64" s="212"/>
      <c r="J64" s="167"/>
      <c r="R64" s="168"/>
    </row>
    <row r="65" spans="1:18" s="81" customFormat="1" ht="12.75">
      <c r="A65" s="165"/>
      <c r="B65" s="211"/>
      <c r="C65" s="211"/>
      <c r="D65" s="100"/>
      <c r="E65" s="212"/>
      <c r="F65" s="212"/>
      <c r="G65" s="212"/>
      <c r="H65" s="212"/>
      <c r="I65" s="212"/>
      <c r="J65" s="167"/>
      <c r="L65" s="228"/>
      <c r="R65" s="168"/>
    </row>
    <row r="66" spans="1:18" s="81" customFormat="1" ht="12.75">
      <c r="A66" s="165"/>
      <c r="B66" s="211"/>
      <c r="C66" s="211"/>
      <c r="D66" s="100"/>
      <c r="E66" s="212"/>
      <c r="F66" s="212"/>
      <c r="G66" s="212"/>
      <c r="H66" s="212"/>
      <c r="I66" s="212"/>
      <c r="R66" s="168"/>
    </row>
    <row r="67" spans="1:18" s="81" customFormat="1" ht="12.75">
      <c r="A67" s="165"/>
      <c r="B67" s="211"/>
      <c r="C67" s="211"/>
      <c r="D67" s="100"/>
      <c r="E67" s="212"/>
      <c r="F67" s="212"/>
      <c r="G67" s="212"/>
      <c r="H67" s="212"/>
      <c r="I67" s="212"/>
      <c r="R67" s="168"/>
    </row>
    <row r="68" spans="1:18" s="81" customFormat="1" ht="12.75">
      <c r="A68" s="165"/>
      <c r="B68" s="211"/>
      <c r="C68" s="211"/>
      <c r="D68" s="100"/>
      <c r="E68" s="212"/>
      <c r="F68" s="212"/>
      <c r="G68" s="212"/>
      <c r="H68" s="212"/>
      <c r="I68" s="212"/>
      <c r="R68" s="168"/>
    </row>
    <row r="69" spans="1:18" s="81" customFormat="1" ht="12.75">
      <c r="A69" s="165"/>
      <c r="B69" s="211"/>
      <c r="C69" s="211"/>
      <c r="D69" s="100"/>
      <c r="E69" s="212"/>
      <c r="F69" s="212"/>
      <c r="G69" s="212"/>
      <c r="H69" s="212"/>
      <c r="I69" s="212"/>
      <c r="R69" s="168"/>
    </row>
    <row r="70" spans="1:18" s="81" customFormat="1" ht="12.75">
      <c r="A70" s="165"/>
      <c r="B70" s="211"/>
      <c r="C70" s="211"/>
      <c r="D70" s="100"/>
      <c r="E70" s="212"/>
      <c r="F70" s="212"/>
      <c r="G70" s="212"/>
      <c r="H70" s="212"/>
      <c r="I70" s="212"/>
      <c r="R70" s="168"/>
    </row>
    <row r="71" spans="1:18" s="81" customFormat="1" ht="12.75">
      <c r="A71" s="165"/>
      <c r="B71" s="211"/>
      <c r="C71" s="211"/>
      <c r="D71" s="100"/>
      <c r="E71" s="212"/>
      <c r="F71" s="212"/>
      <c r="G71" s="212"/>
      <c r="H71" s="212"/>
      <c r="I71" s="212"/>
      <c r="R71" s="168"/>
    </row>
    <row r="72" spans="1:18" s="81" customFormat="1" ht="12.75">
      <c r="A72" s="165"/>
      <c r="B72" s="211"/>
      <c r="C72" s="211"/>
      <c r="D72" s="100"/>
      <c r="E72" s="212"/>
      <c r="F72" s="212"/>
      <c r="G72" s="212"/>
      <c r="H72" s="212"/>
      <c r="I72" s="212"/>
      <c r="R72" s="168"/>
    </row>
    <row r="73" spans="1:18" s="81" customFormat="1" ht="12.75">
      <c r="A73" s="165"/>
      <c r="B73" s="211"/>
      <c r="C73" s="211"/>
      <c r="D73" s="100"/>
      <c r="E73" s="212"/>
      <c r="F73" s="212"/>
      <c r="G73" s="212"/>
      <c r="H73" s="212"/>
      <c r="I73" s="212"/>
      <c r="R73" s="168"/>
    </row>
    <row r="74" spans="1:21" s="81" customFormat="1" ht="12.75">
      <c r="A74" s="165"/>
      <c r="B74" s="211"/>
      <c r="C74" s="211"/>
      <c r="D74" s="100"/>
      <c r="E74" s="212"/>
      <c r="F74" s="212"/>
      <c r="G74" s="212"/>
      <c r="H74" s="212"/>
      <c r="I74" s="212"/>
      <c r="K74" s="173"/>
      <c r="L74" s="173"/>
      <c r="M74" s="173"/>
      <c r="N74" s="173"/>
      <c r="O74" s="173"/>
      <c r="P74" s="173"/>
      <c r="Q74" s="173"/>
      <c r="R74" s="175"/>
      <c r="S74" s="173"/>
      <c r="T74" s="173"/>
      <c r="U74" s="173"/>
    </row>
    <row r="75" spans="1:9" s="81" customFormat="1" ht="12.75">
      <c r="A75" s="165"/>
      <c r="B75" s="211"/>
      <c r="C75" s="211"/>
      <c r="D75" s="100"/>
      <c r="E75" s="212"/>
      <c r="F75" s="212"/>
      <c r="G75" s="212"/>
      <c r="H75" s="212"/>
      <c r="I75" s="212"/>
    </row>
    <row r="76" spans="1:18" s="180" customFormat="1" ht="18" customHeight="1">
      <c r="A76" s="229" t="s">
        <v>330</v>
      </c>
      <c r="B76" s="230"/>
      <c r="D76" s="78" t="s">
        <v>726</v>
      </c>
      <c r="E76" s="78" t="s">
        <v>726</v>
      </c>
      <c r="F76" s="78" t="s">
        <v>726</v>
      </c>
      <c r="G76" s="78" t="s">
        <v>726</v>
      </c>
      <c r="H76" s="231"/>
      <c r="I76" s="231"/>
      <c r="K76" s="78" t="s">
        <v>190</v>
      </c>
      <c r="N76" s="232">
        <v>2006</v>
      </c>
      <c r="O76" s="232"/>
      <c r="P76" s="188"/>
      <c r="Q76" s="233">
        <v>2006</v>
      </c>
      <c r="R76" s="233">
        <v>2005</v>
      </c>
    </row>
    <row r="77" spans="1:18" s="180" customFormat="1" ht="12.75" customHeight="1">
      <c r="A77" s="234"/>
      <c r="B77" s="234"/>
      <c r="D77" s="221" t="s">
        <v>732</v>
      </c>
      <c r="E77" s="221" t="s">
        <v>730</v>
      </c>
      <c r="F77" s="221" t="s">
        <v>731</v>
      </c>
      <c r="G77" s="221" t="s">
        <v>331</v>
      </c>
      <c r="H77" s="222"/>
      <c r="I77" s="222"/>
      <c r="K77" s="221"/>
      <c r="N77" s="235" t="s">
        <v>731</v>
      </c>
      <c r="O77" s="236"/>
      <c r="P77" s="188"/>
      <c r="Q77" s="235" t="s">
        <v>185</v>
      </c>
      <c r="R77" s="237"/>
    </row>
    <row r="78" spans="2:18" s="180" customFormat="1" ht="15" customHeight="1">
      <c r="B78" s="238" t="s">
        <v>332</v>
      </c>
      <c r="D78" s="239">
        <f>+D29/D61</f>
        <v>0.403</v>
      </c>
      <c r="E78" s="239">
        <v>0.404</v>
      </c>
      <c r="F78" s="239">
        <v>0.499</v>
      </c>
      <c r="G78" s="239">
        <v>0.801</v>
      </c>
      <c r="H78" s="240"/>
      <c r="I78" s="240"/>
      <c r="K78" s="239">
        <v>0.618</v>
      </c>
      <c r="L78" s="241"/>
      <c r="N78" s="242" t="e">
        <f>+(M29/N61+1)^2-1</f>
        <v>#DIV/0!</v>
      </c>
      <c r="O78" s="242"/>
      <c r="P78" s="188"/>
      <c r="Q78" s="240">
        <f>+(Q29/Q61+1)^4-1</f>
        <v>0.801</v>
      </c>
      <c r="R78" s="243">
        <v>0.618</v>
      </c>
    </row>
    <row r="79" spans="2:18" s="180" customFormat="1" ht="15" customHeight="1">
      <c r="B79" s="244" t="s">
        <v>333</v>
      </c>
      <c r="D79" s="239">
        <f>+D33/D61</f>
        <v>0.363</v>
      </c>
      <c r="E79" s="239">
        <v>0.326</v>
      </c>
      <c r="F79" s="239">
        <v>0.4</v>
      </c>
      <c r="G79" s="239">
        <v>0.635</v>
      </c>
      <c r="H79" s="240"/>
      <c r="I79" s="240"/>
      <c r="K79" s="239">
        <v>0.458</v>
      </c>
      <c r="L79" s="211"/>
      <c r="N79" s="242" t="e">
        <f>+(M33/N61+1)^2-1</f>
        <v>#DIV/0!</v>
      </c>
      <c r="O79" s="242"/>
      <c r="P79" s="188"/>
      <c r="Q79" s="240">
        <f>+(Q33/Q61+1)^4-1</f>
        <v>0.635</v>
      </c>
      <c r="R79" s="243">
        <v>0.458</v>
      </c>
    </row>
    <row r="80" spans="2:18" s="180" customFormat="1" ht="15" customHeight="1">
      <c r="B80" s="244" t="s">
        <v>334</v>
      </c>
      <c r="D80" s="239">
        <v>0.13</v>
      </c>
      <c r="E80" s="239">
        <v>0.13</v>
      </c>
      <c r="F80" s="239">
        <v>0.129</v>
      </c>
      <c r="G80" s="239">
        <v>0.124</v>
      </c>
      <c r="H80" s="240"/>
      <c r="I80" s="240"/>
      <c r="K80" s="239">
        <v>0.119</v>
      </c>
      <c r="L80" s="211"/>
      <c r="N80" s="242"/>
      <c r="O80" s="242"/>
      <c r="P80" s="188"/>
      <c r="Q80" s="240">
        <v>0.124</v>
      </c>
      <c r="R80" s="243">
        <v>0.119</v>
      </c>
    </row>
    <row r="81" spans="2:18" s="180" customFormat="1" ht="15" customHeight="1">
      <c r="B81" s="244" t="s">
        <v>335</v>
      </c>
      <c r="D81" s="239">
        <v>0.148</v>
      </c>
      <c r="E81" s="239">
        <v>0.15</v>
      </c>
      <c r="F81" s="239">
        <v>0.151</v>
      </c>
      <c r="G81" s="239">
        <v>0.13</v>
      </c>
      <c r="H81" s="240"/>
      <c r="I81" s="240"/>
      <c r="K81" s="239">
        <v>0.131</v>
      </c>
      <c r="L81" s="211"/>
      <c r="N81" s="242"/>
      <c r="O81" s="242"/>
      <c r="P81" s="188"/>
      <c r="Q81" s="240">
        <v>0.13</v>
      </c>
      <c r="R81" s="243">
        <v>0.131</v>
      </c>
    </row>
    <row r="82" spans="2:18" s="180" customFormat="1" ht="15" customHeight="1">
      <c r="B82" s="244" t="s">
        <v>336</v>
      </c>
      <c r="D82" s="239">
        <f>+D26/(D8+D12+D21)</f>
        <v>0.432</v>
      </c>
      <c r="E82" s="239">
        <v>0.427</v>
      </c>
      <c r="F82" s="239">
        <v>0.387</v>
      </c>
      <c r="G82" s="239">
        <v>0.3</v>
      </c>
      <c r="H82" s="240"/>
      <c r="I82" s="240"/>
      <c r="K82" s="239">
        <v>0.344</v>
      </c>
      <c r="L82" s="211"/>
      <c r="N82" s="245">
        <f>+M26/(M8+M12+M21)</f>
        <v>0.432</v>
      </c>
      <c r="O82" s="245"/>
      <c r="P82" s="188"/>
      <c r="Q82" s="240">
        <f>+Q26/(Q8+Q12+Q21)</f>
        <v>0.3</v>
      </c>
      <c r="R82" s="243">
        <v>0.344</v>
      </c>
    </row>
    <row r="83" spans="2:18" s="180" customFormat="1" ht="15" customHeight="1">
      <c r="B83" s="244" t="s">
        <v>595</v>
      </c>
      <c r="D83" s="239">
        <f>+D26/D62</f>
        <v>0.021</v>
      </c>
      <c r="E83" s="239">
        <v>0.021</v>
      </c>
      <c r="F83" s="239">
        <v>0.022</v>
      </c>
      <c r="G83" s="239">
        <v>0.021</v>
      </c>
      <c r="H83" s="240"/>
      <c r="I83" s="240"/>
      <c r="K83" s="239">
        <v>0.02</v>
      </c>
      <c r="L83" s="211"/>
      <c r="N83" s="242">
        <f>+(M26/N62+1)^2-1</f>
        <v>0.05</v>
      </c>
      <c r="O83" s="242"/>
      <c r="P83" s="188"/>
      <c r="Q83" s="240">
        <f>+(Q26/Q62+1)^4-1</f>
        <v>0.021</v>
      </c>
      <c r="R83" s="243">
        <v>0.02</v>
      </c>
    </row>
    <row r="84" spans="2:18" s="180" customFormat="1" ht="15" customHeight="1">
      <c r="B84" s="244" t="s">
        <v>596</v>
      </c>
      <c r="D84" s="246">
        <f>+D8/D62</f>
        <v>0.0226</v>
      </c>
      <c r="E84" s="246">
        <v>0.0245</v>
      </c>
      <c r="F84" s="246">
        <v>0.0272</v>
      </c>
      <c r="G84" s="239">
        <v>0.023</v>
      </c>
      <c r="H84" s="247"/>
      <c r="I84" s="247"/>
      <c r="K84" s="246">
        <v>0.0223</v>
      </c>
      <c r="L84" s="211"/>
      <c r="N84" s="242">
        <f>+M8/N62*2</f>
        <v>0.053</v>
      </c>
      <c r="O84" s="242"/>
      <c r="P84" s="188"/>
      <c r="Q84" s="247">
        <f>+Q8/Q62*4</f>
        <v>0.0225</v>
      </c>
      <c r="R84" s="243">
        <v>0.022</v>
      </c>
    </row>
    <row r="85" spans="2:18" s="180" customFormat="1" ht="15" customHeight="1">
      <c r="B85" s="244" t="s">
        <v>21</v>
      </c>
      <c r="D85" s="246">
        <f>+D28/(D43+D44)</f>
        <v>0.0037</v>
      </c>
      <c r="E85" s="246">
        <v>0.0044</v>
      </c>
      <c r="F85" s="246">
        <v>0.0047</v>
      </c>
      <c r="G85" s="239">
        <v>0.005</v>
      </c>
      <c r="H85" s="247"/>
      <c r="I85" s="247"/>
      <c r="K85" s="246">
        <v>0.0058</v>
      </c>
      <c r="L85" s="211"/>
      <c r="N85" s="242" t="e">
        <f>+(M28/N43+1)^2-1</f>
        <v>#DIV/0!</v>
      </c>
      <c r="O85" s="242"/>
      <c r="P85" s="188"/>
      <c r="Q85" s="247">
        <f>+(Q28/Q43+1)^4-1</f>
        <v>0.0049</v>
      </c>
      <c r="R85" s="248">
        <v>0.0058</v>
      </c>
    </row>
    <row r="86" spans="2:18" s="180" customFormat="1" ht="15" customHeight="1">
      <c r="B86" s="244" t="s">
        <v>22</v>
      </c>
      <c r="D86" s="249">
        <f>+D64/(D44+D43)</f>
        <v>0.0013</v>
      </c>
      <c r="E86" s="246"/>
      <c r="F86" s="246"/>
      <c r="G86" s="239"/>
      <c r="H86" s="247"/>
      <c r="I86" s="247"/>
      <c r="K86" s="246"/>
      <c r="L86" s="211"/>
      <c r="N86" s="242"/>
      <c r="O86" s="242"/>
      <c r="P86" s="188"/>
      <c r="Q86" s="247"/>
      <c r="R86" s="248"/>
    </row>
    <row r="87" spans="2:18" s="180" customFormat="1" ht="15" customHeight="1">
      <c r="B87" s="250" t="s">
        <v>23</v>
      </c>
      <c r="D87" s="246">
        <f>+D50/D44</f>
        <v>0.4747</v>
      </c>
      <c r="E87" s="246">
        <v>0.3935</v>
      </c>
      <c r="F87" s="246">
        <v>0.367</v>
      </c>
      <c r="G87" s="246">
        <v>0.473</v>
      </c>
      <c r="H87" s="247"/>
      <c r="I87" s="247"/>
      <c r="K87" s="246">
        <v>0.3447</v>
      </c>
      <c r="L87" s="211"/>
      <c r="N87" s="242"/>
      <c r="O87" s="242"/>
      <c r="P87" s="188"/>
      <c r="Q87" s="247"/>
      <c r="R87" s="248"/>
    </row>
    <row r="88" spans="2:18" s="180" customFormat="1" ht="15" customHeight="1">
      <c r="B88" s="244" t="s">
        <v>24</v>
      </c>
      <c r="D88" s="251">
        <v>26.5</v>
      </c>
      <c r="E88" s="251">
        <v>26.6</v>
      </c>
      <c r="F88" s="251">
        <v>20.2</v>
      </c>
      <c r="G88" s="251">
        <v>24.5</v>
      </c>
      <c r="H88" s="252"/>
      <c r="I88" s="252"/>
      <c r="K88" s="251">
        <v>25.3</v>
      </c>
      <c r="L88" s="211"/>
      <c r="N88" s="253"/>
      <c r="O88" s="253"/>
      <c r="P88" s="188"/>
      <c r="Q88" s="252">
        <v>24.5</v>
      </c>
      <c r="R88" s="254">
        <v>25.3</v>
      </c>
    </row>
    <row r="89" spans="2:18" s="180" customFormat="1" ht="14.25" customHeight="1">
      <c r="B89" s="244" t="s">
        <v>25</v>
      </c>
      <c r="D89" s="239">
        <f>+(D88+0.3)/K88-1</f>
        <v>0.059</v>
      </c>
      <c r="E89" s="239">
        <v>0.063</v>
      </c>
      <c r="F89" s="239">
        <v>-0.19</v>
      </c>
      <c r="G89" s="239">
        <v>-0.02</v>
      </c>
      <c r="H89" s="240"/>
      <c r="I89" s="240"/>
      <c r="K89" s="239">
        <v>1.107</v>
      </c>
      <c r="L89" s="211"/>
      <c r="N89" s="242">
        <f>+(N88+0.3)/R88-1</f>
        <v>-0.988</v>
      </c>
      <c r="O89" s="242"/>
      <c r="P89" s="188"/>
      <c r="Q89" s="240">
        <f>+(Q88+0.3)/R88-1</f>
        <v>-0.02</v>
      </c>
      <c r="R89" s="243">
        <v>1.107</v>
      </c>
    </row>
    <row r="90" spans="2:18" s="180" customFormat="1" ht="15" customHeight="1">
      <c r="B90" s="255" t="s">
        <v>329</v>
      </c>
      <c r="D90" s="256">
        <f>+D63</f>
        <v>2117</v>
      </c>
      <c r="E90" s="256">
        <v>2046</v>
      </c>
      <c r="F90" s="256">
        <v>1925</v>
      </c>
      <c r="G90" s="256">
        <v>1851</v>
      </c>
      <c r="H90" s="257"/>
      <c r="I90" s="257"/>
      <c r="K90" s="256">
        <v>1725</v>
      </c>
      <c r="L90" s="211"/>
      <c r="N90" s="242">
        <f>+N63</f>
        <v>0</v>
      </c>
      <c r="O90" s="242"/>
      <c r="P90" s="188"/>
      <c r="Q90" s="257">
        <f>Q63</f>
        <v>1851</v>
      </c>
      <c r="R90" s="258">
        <v>1725</v>
      </c>
    </row>
    <row r="91" spans="1:9" ht="14.25">
      <c r="A91" s="259"/>
      <c r="B91" s="259"/>
      <c r="C91" s="259"/>
      <c r="E91" s="260"/>
      <c r="F91" s="260"/>
      <c r="G91" s="260"/>
      <c r="H91" s="260"/>
      <c r="I91" s="260"/>
    </row>
    <row r="92" spans="1:9" ht="14.25">
      <c r="A92" s="259"/>
      <c r="B92" s="55" t="s">
        <v>26</v>
      </c>
      <c r="C92" s="259"/>
      <c r="E92" s="260"/>
      <c r="F92" s="260"/>
      <c r="G92" s="260"/>
      <c r="H92" s="260"/>
      <c r="I92" s="260"/>
    </row>
    <row r="93" spans="1:9" ht="14.25">
      <c r="A93" s="259"/>
      <c r="B93" s="44" t="s">
        <v>27</v>
      </c>
      <c r="C93" s="259"/>
      <c r="D93" s="262">
        <v>87.57</v>
      </c>
      <c r="E93" s="262">
        <v>86.78</v>
      </c>
      <c r="F93" s="262">
        <v>85.38</v>
      </c>
      <c r="G93" s="260">
        <v>88</v>
      </c>
      <c r="H93" s="260"/>
      <c r="I93" s="260"/>
    </row>
    <row r="94" spans="1:9" ht="14.25">
      <c r="A94" s="259"/>
      <c r="B94" s="44" t="s">
        <v>28</v>
      </c>
      <c r="C94" s="259"/>
      <c r="D94" s="262">
        <v>93.72</v>
      </c>
      <c r="E94" s="262">
        <v>88.93</v>
      </c>
      <c r="F94" s="262">
        <v>97.15</v>
      </c>
      <c r="G94" s="260">
        <v>87</v>
      </c>
      <c r="H94" s="260"/>
      <c r="I94" s="260"/>
    </row>
    <row r="95" spans="1:9" ht="14.25">
      <c r="A95" s="259"/>
      <c r="B95" s="259"/>
      <c r="C95" s="259"/>
      <c r="E95" s="260"/>
      <c r="F95" s="260"/>
      <c r="G95" s="260"/>
      <c r="H95" s="260"/>
      <c r="I95" s="260"/>
    </row>
    <row r="96" spans="1:9" ht="14.25">
      <c r="A96" s="259"/>
      <c r="B96" s="259"/>
      <c r="C96" s="259"/>
      <c r="E96" s="260"/>
      <c r="F96" s="260"/>
      <c r="G96" s="260"/>
      <c r="H96" s="260"/>
      <c r="I96" s="260"/>
    </row>
    <row r="97" spans="1:9" ht="14.25">
      <c r="A97" s="259"/>
      <c r="B97" s="259"/>
      <c r="C97" s="259"/>
      <c r="E97" s="260"/>
      <c r="F97" s="260"/>
      <c r="G97" s="260"/>
      <c r="H97" s="260"/>
      <c r="I97" s="260"/>
    </row>
    <row r="98" spans="1:9" ht="14.25">
      <c r="A98" s="259"/>
      <c r="B98" s="259"/>
      <c r="C98" s="259"/>
      <c r="E98" s="260"/>
      <c r="F98" s="260"/>
      <c r="G98" s="260"/>
      <c r="H98" s="260"/>
      <c r="I98" s="260"/>
    </row>
    <row r="99" spans="1:9" ht="14.25">
      <c r="A99" s="259"/>
      <c r="B99" s="259"/>
      <c r="C99" s="259"/>
      <c r="E99" s="260"/>
      <c r="F99" s="260"/>
      <c r="G99" s="260"/>
      <c r="H99" s="260"/>
      <c r="I99" s="260"/>
    </row>
    <row r="100" spans="1:9" ht="14.25">
      <c r="A100" s="259"/>
      <c r="B100" s="259"/>
      <c r="C100" s="259"/>
      <c r="E100" s="260"/>
      <c r="F100" s="260"/>
      <c r="G100" s="260"/>
      <c r="H100" s="260"/>
      <c r="I100" s="260"/>
    </row>
    <row r="101" spans="1:9" ht="14.25">
      <c r="A101" s="259"/>
      <c r="B101" s="259"/>
      <c r="C101" s="259"/>
      <c r="E101" s="260"/>
      <c r="F101" s="260"/>
      <c r="G101" s="260"/>
      <c r="H101" s="260"/>
      <c r="I101" s="260"/>
    </row>
    <row r="102" spans="1:9" ht="14.25">
      <c r="A102" s="259"/>
      <c r="B102" s="259"/>
      <c r="C102" s="259"/>
      <c r="E102" s="260"/>
      <c r="F102" s="260"/>
      <c r="G102" s="260"/>
      <c r="H102" s="260"/>
      <c r="I102" s="260"/>
    </row>
    <row r="103" spans="1:9" ht="14.25">
      <c r="A103" s="259"/>
      <c r="B103" s="259"/>
      <c r="C103" s="259"/>
      <c r="E103" s="260"/>
      <c r="F103" s="260"/>
      <c r="G103" s="260"/>
      <c r="H103" s="260"/>
      <c r="I103" s="260"/>
    </row>
    <row r="104" spans="1:9" ht="14.25">
      <c r="A104" s="259"/>
      <c r="B104" s="259"/>
      <c r="C104" s="259"/>
      <c r="E104" s="260"/>
      <c r="F104" s="260"/>
      <c r="G104" s="260"/>
      <c r="H104" s="260"/>
      <c r="I104" s="260"/>
    </row>
    <row r="105" spans="1:9" ht="14.25">
      <c r="A105" s="259"/>
      <c r="B105" s="259"/>
      <c r="C105" s="259"/>
      <c r="E105" s="260"/>
      <c r="F105" s="260"/>
      <c r="G105" s="260"/>
      <c r="H105" s="260"/>
      <c r="I105" s="260"/>
    </row>
    <row r="106" spans="1:9" ht="14.25">
      <c r="A106" s="259"/>
      <c r="B106" s="259"/>
      <c r="C106" s="259"/>
      <c r="E106" s="260"/>
      <c r="F106" s="260"/>
      <c r="G106" s="260"/>
      <c r="H106" s="260"/>
      <c r="I106" s="260"/>
    </row>
    <row r="107" spans="5:9" ht="12.75">
      <c r="E107" s="263"/>
      <c r="F107" s="263"/>
      <c r="G107" s="263"/>
      <c r="H107" s="263"/>
      <c r="I107" s="263"/>
    </row>
  </sheetData>
  <sheetProtection selectLockedCells="1"/>
  <mergeCells count="2">
    <mergeCell ref="B62:C62"/>
    <mergeCell ref="B63:C63"/>
  </mergeCells>
  <printOptions/>
  <pageMargins left="0.75" right="0.75" top="1" bottom="1" header="0.5" footer="0.5"/>
  <pageSetup fitToHeight="1" fitToWidth="1" horizontalDpi="600" verticalDpi="600" orientation="portrait" paperSize="9" scale="37" r:id="rId2"/>
  <drawing r:id="rId1"/>
</worksheet>
</file>

<file path=xl/worksheets/sheet10.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8">
    <pageSetUpPr fitToPage="1"/>
  </sheetPr>
  <dimension ref="A1:O74"/>
  <sheetViews>
    <sheetView showGridLines="0" zoomScaleSheetLayoutView="100" workbookViewId="0" topLeftCell="A1">
      <selection activeCell="C25" sqref="C25"/>
    </sheetView>
  </sheetViews>
  <sheetFormatPr defaultColWidth="9.140625" defaultRowHeight="12.75"/>
  <cols>
    <col min="1" max="1" width="48.28125" style="269" customWidth="1"/>
    <col min="2" max="5" width="9.57421875" style="269" customWidth="1"/>
    <col min="6" max="6" width="9.57421875" style="304" customWidth="1"/>
    <col min="7" max="8" width="9.57421875" style="269" customWidth="1"/>
    <col min="9" max="11" width="9.140625" style="271" customWidth="1"/>
    <col min="12" max="12" width="9.57421875" style="271" bestFit="1" customWidth="1"/>
    <col min="13" max="13" width="16.7109375" style="271" customWidth="1"/>
    <col min="14" max="15" width="9.140625" style="271" customWidth="1"/>
    <col min="16" max="16384" width="9.140625" style="269" customWidth="1"/>
  </cols>
  <sheetData>
    <row r="1" spans="1:15" s="267" customFormat="1" ht="20.25" customHeight="1">
      <c r="A1" s="265" t="s">
        <v>114</v>
      </c>
      <c r="B1" s="266"/>
      <c r="C1" s="266"/>
      <c r="D1" s="266"/>
      <c r="E1" s="266"/>
      <c r="F1" s="301"/>
      <c r="G1" s="266"/>
      <c r="H1" s="288"/>
      <c r="I1" s="288"/>
      <c r="J1" s="288"/>
      <c r="K1" s="288"/>
      <c r="L1" s="288"/>
      <c r="M1" s="288"/>
      <c r="N1" s="288"/>
      <c r="O1" s="288"/>
    </row>
    <row r="2" spans="1:15" s="267" customFormat="1" ht="10.5" customHeight="1">
      <c r="A2" s="265"/>
      <c r="B2" s="266"/>
      <c r="C2" s="266"/>
      <c r="D2" s="266"/>
      <c r="E2" s="266"/>
      <c r="F2" s="301"/>
      <c r="G2" s="266"/>
      <c r="H2" s="288"/>
      <c r="I2" s="288"/>
      <c r="J2" s="288"/>
      <c r="K2" s="288"/>
      <c r="L2" s="288"/>
      <c r="M2" s="288"/>
      <c r="N2" s="288"/>
      <c r="O2" s="288"/>
    </row>
    <row r="3" spans="1:11" ht="16.5">
      <c r="A3" s="850" t="s">
        <v>697</v>
      </c>
      <c r="B3" s="270"/>
      <c r="C3" s="906">
        <v>2008</v>
      </c>
      <c r="D3" s="906" t="s">
        <v>727</v>
      </c>
      <c r="E3" s="907" t="s">
        <v>733</v>
      </c>
      <c r="F3" s="699">
        <v>2008</v>
      </c>
      <c r="G3" s="699">
        <v>2008</v>
      </c>
      <c r="H3" s="908" t="s">
        <v>733</v>
      </c>
      <c r="K3" s="59"/>
    </row>
    <row r="4" spans="1:15" s="271" customFormat="1" ht="15.75" customHeight="1">
      <c r="A4" s="457"/>
      <c r="B4" s="458"/>
      <c r="C4" s="890" t="s">
        <v>41</v>
      </c>
      <c r="D4" s="890" t="s">
        <v>41</v>
      </c>
      <c r="E4" s="891"/>
      <c r="F4" s="890" t="s">
        <v>500</v>
      </c>
      <c r="G4" s="890" t="s">
        <v>756</v>
      </c>
      <c r="H4" s="892"/>
      <c r="K4" s="822"/>
      <c r="L4" s="822"/>
      <c r="N4" s="1004"/>
      <c r="O4" s="393"/>
    </row>
    <row r="5" spans="1:12" s="271" customFormat="1" ht="15" customHeight="1">
      <c r="A5" s="582" t="s">
        <v>805</v>
      </c>
      <c r="B5" s="828"/>
      <c r="C5" s="602">
        <v>159584</v>
      </c>
      <c r="D5" s="602">
        <v>90124</v>
      </c>
      <c r="E5" s="868">
        <v>0.77</v>
      </c>
      <c r="F5" s="602">
        <v>89097</v>
      </c>
      <c r="G5" s="602">
        <v>70486</v>
      </c>
      <c r="H5" s="869">
        <v>0.26</v>
      </c>
      <c r="J5" s="865"/>
      <c r="K5" s="310"/>
      <c r="L5" s="310"/>
    </row>
    <row r="6" spans="1:12" s="271" customFormat="1" ht="15" customHeight="1">
      <c r="A6" s="829" t="s">
        <v>268</v>
      </c>
      <c r="B6" s="830"/>
      <c r="C6" s="602">
        <v>123411</v>
      </c>
      <c r="D6" s="602">
        <v>65745</v>
      </c>
      <c r="E6" s="868">
        <v>0.88</v>
      </c>
      <c r="F6" s="602">
        <v>68179</v>
      </c>
      <c r="G6" s="602">
        <v>55232</v>
      </c>
      <c r="H6" s="870">
        <v>0.23</v>
      </c>
      <c r="J6" s="865"/>
      <c r="K6" s="310"/>
      <c r="L6" s="310"/>
    </row>
    <row r="7" spans="1:12" s="271" customFormat="1" ht="15" customHeight="1">
      <c r="A7" s="851" t="s">
        <v>802</v>
      </c>
      <c r="B7" s="852"/>
      <c r="C7" s="853">
        <v>36173</v>
      </c>
      <c r="D7" s="853">
        <v>24380</v>
      </c>
      <c r="E7" s="889">
        <v>0.48</v>
      </c>
      <c r="F7" s="853">
        <v>20918</v>
      </c>
      <c r="G7" s="853">
        <v>15255</v>
      </c>
      <c r="H7" s="876">
        <v>0.37</v>
      </c>
      <c r="J7" s="818"/>
      <c r="K7" s="308"/>
      <c r="L7" s="308"/>
    </row>
    <row r="8" spans="1:12" s="271" customFormat="1" ht="7.5" customHeight="1">
      <c r="A8" s="459"/>
      <c r="B8" s="343"/>
      <c r="C8" s="395"/>
      <c r="D8" s="395"/>
      <c r="E8" s="460"/>
      <c r="G8" s="461"/>
      <c r="H8" s="462"/>
      <c r="J8" s="818"/>
      <c r="K8" s="311"/>
      <c r="L8" s="311"/>
    </row>
    <row r="9" spans="1:12" s="271" customFormat="1" ht="15" customHeight="1">
      <c r="A9" s="582" t="s">
        <v>245</v>
      </c>
      <c r="B9" s="831"/>
      <c r="C9" s="602">
        <v>27700</v>
      </c>
      <c r="D9" s="602">
        <v>21900</v>
      </c>
      <c r="E9" s="868">
        <v>0.26</v>
      </c>
      <c r="F9" s="602">
        <v>14256</v>
      </c>
      <c r="G9" s="602">
        <v>13444</v>
      </c>
      <c r="H9" s="870">
        <v>0.06</v>
      </c>
      <c r="J9" s="818"/>
      <c r="K9" s="310"/>
      <c r="L9" s="310"/>
    </row>
    <row r="10" spans="1:14" s="271" customFormat="1" ht="15" customHeight="1">
      <c r="A10" s="829" t="s">
        <v>412</v>
      </c>
      <c r="B10" s="830"/>
      <c r="C10" s="602">
        <v>5907</v>
      </c>
      <c r="D10" s="602">
        <v>2409</v>
      </c>
      <c r="E10" s="868">
        <v>1.45</v>
      </c>
      <c r="F10" s="602">
        <v>3366</v>
      </c>
      <c r="G10" s="602">
        <v>2541</v>
      </c>
      <c r="H10" s="870">
        <v>0.32</v>
      </c>
      <c r="J10" s="866"/>
      <c r="K10" s="310"/>
      <c r="L10" s="310"/>
      <c r="N10" s="307"/>
    </row>
    <row r="11" spans="1:12" s="271" customFormat="1" ht="15" customHeight="1">
      <c r="A11" s="851" t="s">
        <v>246</v>
      </c>
      <c r="B11" s="854"/>
      <c r="C11" s="853">
        <v>21793</v>
      </c>
      <c r="D11" s="853">
        <v>19490</v>
      </c>
      <c r="E11" s="889">
        <v>0.12</v>
      </c>
      <c r="F11" s="853">
        <v>10890</v>
      </c>
      <c r="G11" s="853">
        <v>10904</v>
      </c>
      <c r="H11" s="876">
        <v>0</v>
      </c>
      <c r="J11" s="818"/>
      <c r="K11" s="308"/>
      <c r="L11" s="308"/>
    </row>
    <row r="12" spans="1:12" s="271" customFormat="1" ht="5.25" customHeight="1">
      <c r="A12" s="459"/>
      <c r="B12" s="321"/>
      <c r="C12" s="395"/>
      <c r="D12" s="395"/>
      <c r="E12" s="460"/>
      <c r="G12" s="461"/>
      <c r="H12" s="462"/>
      <c r="J12" s="818"/>
      <c r="K12" s="311"/>
      <c r="L12" s="311"/>
    </row>
    <row r="13" spans="1:12" s="271" customFormat="1" ht="13.5">
      <c r="A13" s="582" t="s">
        <v>833</v>
      </c>
      <c r="B13" s="321"/>
      <c r="C13" s="602">
        <v>20010</v>
      </c>
      <c r="D13" s="602">
        <v>9273</v>
      </c>
      <c r="E13" s="868">
        <v>1.16</v>
      </c>
      <c r="F13" s="602">
        <v>5253</v>
      </c>
      <c r="G13" s="602">
        <v>14757</v>
      </c>
      <c r="H13" s="870">
        <v>-0.64</v>
      </c>
      <c r="J13" s="818"/>
      <c r="K13" s="310"/>
      <c r="L13" s="310"/>
    </row>
    <row r="14" spans="1:12" s="271" customFormat="1" ht="15" customHeight="1">
      <c r="A14" s="582" t="s">
        <v>643</v>
      </c>
      <c r="B14" s="833"/>
      <c r="C14" s="602">
        <v>-180</v>
      </c>
      <c r="D14" s="602">
        <v>1133</v>
      </c>
      <c r="E14" s="868">
        <v>-1.16</v>
      </c>
      <c r="F14" s="602">
        <v>-100</v>
      </c>
      <c r="G14" s="602">
        <v>-80</v>
      </c>
      <c r="H14" s="870">
        <v>0.24</v>
      </c>
      <c r="I14" s="406"/>
      <c r="J14" s="865"/>
      <c r="K14" s="310"/>
      <c r="L14" s="310"/>
    </row>
    <row r="15" spans="1:12" s="271" customFormat="1" ht="15" customHeight="1">
      <c r="A15" s="829" t="s">
        <v>518</v>
      </c>
      <c r="B15" s="830"/>
      <c r="C15" s="602">
        <v>8</v>
      </c>
      <c r="D15" s="602">
        <v>4348</v>
      </c>
      <c r="E15" s="868">
        <v>-1</v>
      </c>
      <c r="F15" s="602">
        <v>6</v>
      </c>
      <c r="G15" s="602">
        <v>2</v>
      </c>
      <c r="H15" s="870">
        <v>1.84</v>
      </c>
      <c r="I15" s="406"/>
      <c r="J15" s="865"/>
      <c r="K15" s="310"/>
      <c r="L15" s="310"/>
    </row>
    <row r="16" spans="1:12" s="271" customFormat="1" ht="15" customHeight="1">
      <c r="A16" s="851" t="s">
        <v>803</v>
      </c>
      <c r="B16" s="854"/>
      <c r="C16" s="853">
        <v>19838</v>
      </c>
      <c r="D16" s="853">
        <v>14754</v>
      </c>
      <c r="E16" s="889">
        <v>0.34</v>
      </c>
      <c r="F16" s="853">
        <v>5159</v>
      </c>
      <c r="G16" s="853">
        <v>14679</v>
      </c>
      <c r="H16" s="876">
        <v>-0.65</v>
      </c>
      <c r="J16" s="818"/>
      <c r="K16" s="308"/>
      <c r="L16" s="308"/>
    </row>
    <row r="17" spans="1:12" ht="6" customHeight="1">
      <c r="A17" s="330"/>
      <c r="B17" s="322"/>
      <c r="C17" s="463"/>
      <c r="D17" s="463"/>
      <c r="E17" s="464"/>
      <c r="F17" s="465"/>
      <c r="G17" s="465"/>
      <c r="H17" s="466"/>
      <c r="J17" s="818"/>
      <c r="K17" s="312"/>
      <c r="L17" s="312"/>
    </row>
    <row r="18" spans="1:12" ht="13.5">
      <c r="A18" s="851" t="s">
        <v>804</v>
      </c>
      <c r="B18" s="854"/>
      <c r="C18" s="860">
        <v>77804</v>
      </c>
      <c r="D18" s="860">
        <v>58624</v>
      </c>
      <c r="E18" s="887">
        <v>0.33</v>
      </c>
      <c r="F18" s="860">
        <v>36967</v>
      </c>
      <c r="G18" s="860">
        <v>40837</v>
      </c>
      <c r="H18" s="888">
        <v>-0.09</v>
      </c>
      <c r="J18" s="818"/>
      <c r="K18" s="308"/>
      <c r="L18" s="308"/>
    </row>
    <row r="19" spans="1:12" ht="6" customHeight="1">
      <c r="A19" s="333"/>
      <c r="B19" s="349"/>
      <c r="C19" s="395"/>
      <c r="D19" s="395"/>
      <c r="E19" s="460"/>
      <c r="F19" s="271"/>
      <c r="G19" s="461"/>
      <c r="H19" s="462"/>
      <c r="J19" s="817"/>
      <c r="K19" s="311"/>
      <c r="L19" s="311"/>
    </row>
    <row r="20" spans="1:12" ht="15" customHeight="1">
      <c r="A20" s="582" t="s">
        <v>504</v>
      </c>
      <c r="B20" s="834"/>
      <c r="C20" s="602">
        <v>21560</v>
      </c>
      <c r="D20" s="602">
        <v>16890</v>
      </c>
      <c r="E20" s="868">
        <v>0.28</v>
      </c>
      <c r="F20" s="602">
        <v>10927</v>
      </c>
      <c r="G20" s="602">
        <v>10633</v>
      </c>
      <c r="H20" s="870">
        <v>0.03</v>
      </c>
      <c r="J20" s="818"/>
      <c r="K20" s="310"/>
      <c r="L20" s="310"/>
    </row>
    <row r="21" spans="1:12" ht="15" customHeight="1">
      <c r="A21" s="829" t="s">
        <v>269</v>
      </c>
      <c r="B21" s="835"/>
      <c r="C21" s="602">
        <v>14238</v>
      </c>
      <c r="D21" s="602">
        <v>9175</v>
      </c>
      <c r="E21" s="868">
        <v>0.55</v>
      </c>
      <c r="F21" s="602">
        <v>7637</v>
      </c>
      <c r="G21" s="602">
        <v>6601</v>
      </c>
      <c r="H21" s="870">
        <v>0.16</v>
      </c>
      <c r="J21" s="817"/>
      <c r="K21" s="310"/>
      <c r="L21" s="310"/>
    </row>
    <row r="22" spans="1:12" ht="15" customHeight="1">
      <c r="A22" s="851" t="s">
        <v>244</v>
      </c>
      <c r="B22" s="861"/>
      <c r="C22" s="853">
        <v>35797</v>
      </c>
      <c r="D22" s="853">
        <v>26065</v>
      </c>
      <c r="E22" s="889">
        <v>0.37</v>
      </c>
      <c r="F22" s="853">
        <v>18564</v>
      </c>
      <c r="G22" s="853">
        <v>17233</v>
      </c>
      <c r="H22" s="876">
        <v>0.08</v>
      </c>
      <c r="J22" s="818"/>
      <c r="K22" s="308"/>
      <c r="L22" s="308"/>
    </row>
    <row r="23" spans="1:12" ht="5.25" customHeight="1">
      <c r="A23" s="459"/>
      <c r="B23" s="349"/>
      <c r="C23" s="395"/>
      <c r="D23" s="395"/>
      <c r="E23" s="460"/>
      <c r="F23" s="271"/>
      <c r="G23" s="467"/>
      <c r="H23" s="462"/>
      <c r="J23" s="818"/>
      <c r="K23" s="311"/>
      <c r="L23" s="311"/>
    </row>
    <row r="24" spans="1:12" ht="15" customHeight="1">
      <c r="A24" s="829" t="s">
        <v>376</v>
      </c>
      <c r="B24" s="836"/>
      <c r="C24" s="602">
        <v>10867</v>
      </c>
      <c r="D24" s="602">
        <v>3050</v>
      </c>
      <c r="E24" s="868">
        <v>2.56</v>
      </c>
      <c r="F24" s="602">
        <v>6953</v>
      </c>
      <c r="G24" s="602">
        <v>3915</v>
      </c>
      <c r="H24" s="870">
        <v>0.78</v>
      </c>
      <c r="J24" s="818"/>
      <c r="K24" s="310"/>
      <c r="L24" s="310"/>
    </row>
    <row r="25" spans="1:12" ht="15" customHeight="1">
      <c r="A25" s="851" t="s">
        <v>836</v>
      </c>
      <c r="B25" s="861"/>
      <c r="C25" s="853">
        <v>31140</v>
      </c>
      <c r="D25" s="853">
        <v>29509</v>
      </c>
      <c r="E25" s="889">
        <v>0.06</v>
      </c>
      <c r="F25" s="853">
        <v>11450</v>
      </c>
      <c r="G25" s="853">
        <v>19690</v>
      </c>
      <c r="H25" s="876">
        <v>-0.42</v>
      </c>
      <c r="J25" s="867"/>
      <c r="K25" s="308"/>
      <c r="L25" s="308"/>
    </row>
    <row r="26" spans="1:12" ht="9" customHeight="1">
      <c r="A26" s="459"/>
      <c r="B26" s="468"/>
      <c r="C26" s="400"/>
      <c r="D26" s="400"/>
      <c r="E26" s="469"/>
      <c r="F26" s="271"/>
      <c r="G26" s="461"/>
      <c r="H26" s="412"/>
      <c r="J26" s="818"/>
      <c r="K26" s="73"/>
      <c r="L26" s="73"/>
    </row>
    <row r="27" spans="1:12" ht="15" customHeight="1">
      <c r="A27" s="829" t="s">
        <v>505</v>
      </c>
      <c r="B27" s="836"/>
      <c r="C27" s="780">
        <v>1667</v>
      </c>
      <c r="D27" s="780">
        <v>3206</v>
      </c>
      <c r="E27" s="868">
        <v>-0.48</v>
      </c>
      <c r="F27" s="602">
        <v>-598</v>
      </c>
      <c r="G27" s="602">
        <v>2265</v>
      </c>
      <c r="H27" s="870">
        <v>-1.26</v>
      </c>
      <c r="J27" s="818"/>
      <c r="K27" s="311"/>
      <c r="L27" s="311"/>
    </row>
    <row r="28" spans="1:12" ht="15" customHeight="1">
      <c r="A28" s="851" t="s">
        <v>265</v>
      </c>
      <c r="B28" s="862"/>
      <c r="C28" s="853">
        <v>29473</v>
      </c>
      <c r="D28" s="853">
        <v>26303</v>
      </c>
      <c r="E28" s="889">
        <v>0.12</v>
      </c>
      <c r="F28" s="853">
        <v>12048</v>
      </c>
      <c r="G28" s="853">
        <v>17425</v>
      </c>
      <c r="H28" s="876">
        <v>-0.31</v>
      </c>
      <c r="J28" s="817"/>
      <c r="K28" s="308"/>
      <c r="L28" s="308"/>
    </row>
    <row r="29" spans="1:12" ht="8.25" customHeight="1">
      <c r="A29" s="470"/>
      <c r="B29" s="468"/>
      <c r="C29" s="400"/>
      <c r="D29" s="400"/>
      <c r="E29" s="469"/>
      <c r="F29" s="271"/>
      <c r="G29" s="461"/>
      <c r="H29" s="412"/>
      <c r="J29" s="819"/>
      <c r="K29" s="310"/>
      <c r="L29" s="310"/>
    </row>
    <row r="30" spans="1:12" ht="15" customHeight="1">
      <c r="A30" s="851" t="s">
        <v>506</v>
      </c>
      <c r="B30" s="468"/>
      <c r="C30" s="400"/>
      <c r="D30" s="400"/>
      <c r="E30" s="469"/>
      <c r="F30" s="271"/>
      <c r="G30" s="461"/>
      <c r="H30" s="412"/>
      <c r="J30" s="818"/>
      <c r="K30" s="310"/>
      <c r="L30" s="310"/>
    </row>
    <row r="31" spans="1:12" ht="15" customHeight="1">
      <c r="A31" s="582" t="s">
        <v>792</v>
      </c>
      <c r="B31" s="837"/>
      <c r="C31" s="602">
        <v>29183</v>
      </c>
      <c r="D31" s="602">
        <v>25698</v>
      </c>
      <c r="E31" s="868">
        <v>0.14</v>
      </c>
      <c r="F31" s="602">
        <v>11876</v>
      </c>
      <c r="G31" s="602">
        <v>17307</v>
      </c>
      <c r="H31" s="870">
        <v>-0.31</v>
      </c>
      <c r="J31" s="817"/>
      <c r="K31" s="310"/>
      <c r="L31" s="310"/>
    </row>
    <row r="32" spans="1:12" ht="15" customHeight="1">
      <c r="A32" s="582" t="s">
        <v>187</v>
      </c>
      <c r="B32" s="838"/>
      <c r="C32" s="871">
        <v>290</v>
      </c>
      <c r="D32" s="871">
        <v>605</v>
      </c>
      <c r="E32" s="868">
        <v>-0.52</v>
      </c>
      <c r="F32" s="871">
        <v>172</v>
      </c>
      <c r="G32" s="871">
        <v>118</v>
      </c>
      <c r="H32" s="870">
        <v>0.46</v>
      </c>
      <c r="J32" s="817"/>
      <c r="K32" s="310"/>
      <c r="L32" s="310"/>
    </row>
    <row r="33" spans="1:15" s="267" customFormat="1" ht="15" customHeight="1">
      <c r="A33" s="278"/>
      <c r="B33" s="472"/>
      <c r="C33" s="472"/>
      <c r="D33" s="825"/>
      <c r="E33" s="472"/>
      <c r="F33" s="473"/>
      <c r="G33" s="472"/>
      <c r="I33" s="288"/>
      <c r="J33" s="818"/>
      <c r="K33" s="288"/>
      <c r="L33" s="288"/>
      <c r="M33" s="288"/>
      <c r="N33" s="288"/>
      <c r="O33" s="288"/>
    </row>
    <row r="34" spans="1:15" s="267" customFormat="1" ht="15" customHeight="1">
      <c r="A34" s="878" t="s">
        <v>401</v>
      </c>
      <c r="B34" s="472"/>
      <c r="C34" s="472"/>
      <c r="D34" s="825"/>
      <c r="E34" s="472"/>
      <c r="F34" s="473"/>
      <c r="G34" s="472"/>
      <c r="I34" s="288"/>
      <c r="J34" s="819"/>
      <c r="K34" s="288"/>
      <c r="L34" s="288"/>
      <c r="M34" s="288"/>
      <c r="N34" s="288"/>
      <c r="O34" s="288"/>
    </row>
    <row r="35" spans="1:15" s="267" customFormat="1" ht="15" customHeight="1">
      <c r="A35" s="278"/>
      <c r="B35" s="472"/>
      <c r="C35" s="472"/>
      <c r="D35" s="884" t="s">
        <v>37</v>
      </c>
      <c r="E35" s="884">
        <v>2007</v>
      </c>
      <c r="F35" s="885">
        <v>2006</v>
      </c>
      <c r="G35" s="884">
        <v>2005</v>
      </c>
      <c r="H35" s="886">
        <v>2004</v>
      </c>
      <c r="I35" s="288"/>
      <c r="J35" s="288"/>
      <c r="K35" s="827"/>
      <c r="L35" s="288"/>
      <c r="M35" s="288"/>
      <c r="N35" s="288"/>
      <c r="O35" s="288"/>
    </row>
    <row r="36" spans="1:15" s="267" customFormat="1" ht="15" customHeight="1">
      <c r="A36" s="712" t="s">
        <v>802</v>
      </c>
      <c r="B36" s="872"/>
      <c r="C36" s="872"/>
      <c r="D36" s="846">
        <v>36173</v>
      </c>
      <c r="E36" s="846">
        <v>54052</v>
      </c>
      <c r="F36" s="846">
        <v>41491</v>
      </c>
      <c r="G36" s="846">
        <v>22996</v>
      </c>
      <c r="H36" s="846">
        <v>14734</v>
      </c>
      <c r="I36" s="288"/>
      <c r="J36" s="288"/>
      <c r="K36" s="288"/>
      <c r="L36" s="288"/>
      <c r="M36" s="288"/>
      <c r="N36" s="288"/>
      <c r="O36" s="288"/>
    </row>
    <row r="37" spans="1:15" s="267" customFormat="1" ht="15" customHeight="1">
      <c r="A37" s="712" t="s">
        <v>246</v>
      </c>
      <c r="B37" s="872"/>
      <c r="C37" s="872"/>
      <c r="D37" s="846">
        <v>21793</v>
      </c>
      <c r="E37" s="846">
        <v>39369</v>
      </c>
      <c r="F37" s="846">
        <v>28366</v>
      </c>
      <c r="G37" s="846">
        <v>16726</v>
      </c>
      <c r="H37" s="846">
        <v>8891</v>
      </c>
      <c r="I37" s="288"/>
      <c r="J37" s="288"/>
      <c r="K37" s="288"/>
      <c r="L37" s="288"/>
      <c r="M37" s="288"/>
      <c r="N37" s="288"/>
      <c r="O37" s="288"/>
    </row>
    <row r="38" spans="1:15" s="267" customFormat="1" ht="15" customHeight="1">
      <c r="A38" s="712" t="s">
        <v>803</v>
      </c>
      <c r="B38" s="872"/>
      <c r="C38" s="872"/>
      <c r="D38" s="846">
        <v>19838</v>
      </c>
      <c r="E38" s="846">
        <v>16605</v>
      </c>
      <c r="F38" s="846">
        <v>19568</v>
      </c>
      <c r="G38" s="846">
        <v>21257</v>
      </c>
      <c r="H38" s="846">
        <v>9842</v>
      </c>
      <c r="I38" s="288"/>
      <c r="J38" s="288"/>
      <c r="K38" s="288"/>
      <c r="L38" s="288"/>
      <c r="M38" s="288"/>
      <c r="N38" s="288"/>
      <c r="O38" s="288"/>
    </row>
    <row r="39" spans="1:15" s="267" customFormat="1" ht="15" customHeight="1">
      <c r="A39" s="881" t="s">
        <v>804</v>
      </c>
      <c r="B39" s="882"/>
      <c r="C39" s="882"/>
      <c r="D39" s="883">
        <v>77804</v>
      </c>
      <c r="E39" s="883">
        <v>110025</v>
      </c>
      <c r="F39" s="883">
        <v>89426</v>
      </c>
      <c r="G39" s="883">
        <v>60978</v>
      </c>
      <c r="H39" s="883">
        <v>33467</v>
      </c>
      <c r="I39" s="288"/>
      <c r="J39" s="288"/>
      <c r="K39" s="288"/>
      <c r="L39" s="288"/>
      <c r="M39" s="288"/>
      <c r="N39" s="288"/>
      <c r="O39" s="288"/>
    </row>
    <row r="40" spans="1:15" s="267" customFormat="1" ht="15" customHeight="1">
      <c r="A40" s="712" t="s">
        <v>244</v>
      </c>
      <c r="B40" s="872"/>
      <c r="C40" s="872"/>
      <c r="D40" s="846">
        <v>35797</v>
      </c>
      <c r="E40" s="846">
        <v>57515</v>
      </c>
      <c r="F40" s="846">
        <v>38588</v>
      </c>
      <c r="G40" s="846">
        <v>20967</v>
      </c>
      <c r="H40" s="846">
        <v>14460</v>
      </c>
      <c r="I40" s="288"/>
      <c r="J40" s="288"/>
      <c r="K40" s="288"/>
      <c r="L40" s="288"/>
      <c r="M40" s="288"/>
      <c r="N40" s="288"/>
      <c r="O40" s="288"/>
    </row>
    <row r="41" spans="1:15" s="267" customFormat="1" ht="15" customHeight="1">
      <c r="A41" s="712" t="s">
        <v>221</v>
      </c>
      <c r="B41" s="872"/>
      <c r="C41" s="872"/>
      <c r="D41" s="846">
        <v>0</v>
      </c>
      <c r="E41" s="846">
        <v>0</v>
      </c>
      <c r="F41" s="846">
        <v>0</v>
      </c>
      <c r="G41" s="846">
        <v>3033</v>
      </c>
      <c r="H41" s="846">
        <v>0</v>
      </c>
      <c r="I41" s="288"/>
      <c r="J41" s="288"/>
      <c r="K41" s="288"/>
      <c r="L41" s="288"/>
      <c r="M41" s="288"/>
      <c r="N41" s="288"/>
      <c r="O41" s="288"/>
    </row>
    <row r="42" spans="1:15" s="267" customFormat="1" ht="15" customHeight="1">
      <c r="A42" s="712" t="s">
        <v>203</v>
      </c>
      <c r="B42" s="872"/>
      <c r="C42" s="872"/>
      <c r="D42" s="846">
        <v>10867</v>
      </c>
      <c r="E42" s="846">
        <v>6956</v>
      </c>
      <c r="F42" s="846">
        <v>6144</v>
      </c>
      <c r="G42" s="846">
        <v>6197</v>
      </c>
      <c r="H42" s="846">
        <v>4485</v>
      </c>
      <c r="I42" s="288"/>
      <c r="J42" s="288"/>
      <c r="K42" s="288"/>
      <c r="L42" s="288"/>
      <c r="M42" s="288"/>
      <c r="N42" s="288"/>
      <c r="O42" s="288"/>
    </row>
    <row r="43" spans="1:15" s="267" customFormat="1" ht="15" customHeight="1">
      <c r="A43" s="881" t="s">
        <v>836</v>
      </c>
      <c r="B43" s="882"/>
      <c r="C43" s="882"/>
      <c r="D43" s="883">
        <v>31140</v>
      </c>
      <c r="E43" s="883">
        <v>45555</v>
      </c>
      <c r="F43" s="883">
        <v>44694</v>
      </c>
      <c r="G43" s="883">
        <v>30781</v>
      </c>
      <c r="H43" s="883">
        <v>14521</v>
      </c>
      <c r="I43" s="288"/>
      <c r="J43" s="288"/>
      <c r="K43" s="288"/>
      <c r="L43" s="288"/>
      <c r="M43" s="288"/>
      <c r="N43" s="288"/>
      <c r="O43" s="288"/>
    </row>
    <row r="44" spans="1:15" s="267" customFormat="1" ht="15" customHeight="1">
      <c r="A44" s="712" t="s">
        <v>505</v>
      </c>
      <c r="B44" s="872"/>
      <c r="C44" s="872"/>
      <c r="D44" s="846">
        <v>1667</v>
      </c>
      <c r="E44" s="846">
        <v>5605</v>
      </c>
      <c r="F44" s="846">
        <v>4479</v>
      </c>
      <c r="G44" s="846">
        <v>5764</v>
      </c>
      <c r="H44" s="846">
        <v>1798</v>
      </c>
      <c r="I44" s="288"/>
      <c r="J44" s="288"/>
      <c r="K44" s="288"/>
      <c r="L44" s="288"/>
      <c r="M44" s="288"/>
      <c r="N44" s="288"/>
      <c r="O44" s="288"/>
    </row>
    <row r="45" spans="1:15" s="267" customFormat="1" ht="15" customHeight="1">
      <c r="A45" s="881" t="s">
        <v>265</v>
      </c>
      <c r="B45" s="882"/>
      <c r="C45" s="882"/>
      <c r="D45" s="883">
        <v>29473</v>
      </c>
      <c r="E45" s="883">
        <v>39949</v>
      </c>
      <c r="F45" s="883">
        <v>40215</v>
      </c>
      <c r="G45" s="883">
        <v>25017</v>
      </c>
      <c r="H45" s="883">
        <v>12723</v>
      </c>
      <c r="I45" s="288"/>
      <c r="J45" s="288"/>
      <c r="K45" s="288"/>
      <c r="L45" s="288"/>
      <c r="M45" s="288"/>
      <c r="N45" s="288"/>
      <c r="O45" s="288"/>
    </row>
    <row r="46" spans="1:15" s="267" customFormat="1" ht="15" customHeight="1">
      <c r="A46" s="470"/>
      <c r="B46" s="472"/>
      <c r="C46" s="472"/>
      <c r="D46" s="277"/>
      <c r="E46" s="277"/>
      <c r="F46" s="474"/>
      <c r="G46" s="277"/>
      <c r="I46" s="288"/>
      <c r="J46" s="288"/>
      <c r="K46" s="288"/>
      <c r="L46" s="288"/>
      <c r="M46" s="288"/>
      <c r="N46" s="288"/>
      <c r="O46" s="288"/>
    </row>
    <row r="47" spans="1:15" s="267" customFormat="1" ht="15" customHeight="1">
      <c r="A47" s="851" t="s">
        <v>506</v>
      </c>
      <c r="B47" s="472"/>
      <c r="C47" s="472"/>
      <c r="D47" s="277"/>
      <c r="E47" s="277"/>
      <c r="F47" s="474"/>
      <c r="G47" s="277"/>
      <c r="I47" s="288"/>
      <c r="J47" s="288"/>
      <c r="K47" s="288"/>
      <c r="L47" s="288"/>
      <c r="M47" s="288"/>
      <c r="N47" s="288"/>
      <c r="O47" s="288"/>
    </row>
    <row r="48" spans="1:15" s="267" customFormat="1" ht="15" customHeight="1">
      <c r="A48" s="582" t="s">
        <v>792</v>
      </c>
      <c r="B48" s="872"/>
      <c r="C48" s="872"/>
      <c r="D48" s="846">
        <v>29183</v>
      </c>
      <c r="E48" s="846">
        <v>38800</v>
      </c>
      <c r="F48" s="846">
        <v>38906</v>
      </c>
      <c r="G48" s="846">
        <v>24740</v>
      </c>
      <c r="H48" s="846">
        <v>12574</v>
      </c>
      <c r="I48" s="288"/>
      <c r="J48" s="288"/>
      <c r="K48" s="288"/>
      <c r="L48" s="288"/>
      <c r="M48" s="288"/>
      <c r="N48" s="288"/>
      <c r="O48" s="288"/>
    </row>
    <row r="49" spans="1:15" s="267" customFormat="1" ht="15" customHeight="1">
      <c r="A49" s="582" t="s">
        <v>187</v>
      </c>
      <c r="B49" s="872"/>
      <c r="C49" s="872"/>
      <c r="D49" s="846">
        <v>290</v>
      </c>
      <c r="E49" s="846">
        <v>1150</v>
      </c>
      <c r="F49" s="846">
        <v>1309</v>
      </c>
      <c r="G49" s="846">
        <v>277</v>
      </c>
      <c r="H49" s="846">
        <v>149</v>
      </c>
      <c r="I49" s="288"/>
      <c r="J49" s="288"/>
      <c r="K49" s="288"/>
      <c r="L49" s="288"/>
      <c r="M49" s="288"/>
      <c r="N49" s="288"/>
      <c r="O49" s="288"/>
    </row>
    <row r="50" spans="1:15" s="267" customFormat="1" ht="15" customHeight="1">
      <c r="A50" s="278"/>
      <c r="B50" s="472"/>
      <c r="C50" s="472"/>
      <c r="D50" s="371"/>
      <c r="E50" s="371"/>
      <c r="F50" s="475"/>
      <c r="G50" s="371"/>
      <c r="I50" s="288"/>
      <c r="J50" s="288"/>
      <c r="K50" s="288"/>
      <c r="L50" s="288"/>
      <c r="M50" s="288"/>
      <c r="N50" s="288"/>
      <c r="O50" s="288"/>
    </row>
    <row r="51" spans="1:15" s="267" customFormat="1" ht="15" customHeight="1">
      <c r="A51" s="278"/>
      <c r="B51" s="472"/>
      <c r="C51" s="472"/>
      <c r="D51" s="371"/>
      <c r="E51" s="371"/>
      <c r="F51" s="475"/>
      <c r="G51" s="371"/>
      <c r="I51" s="288"/>
      <c r="J51" s="288"/>
      <c r="K51" s="288"/>
      <c r="L51" s="288"/>
      <c r="M51" s="288"/>
      <c r="N51" s="288"/>
      <c r="O51" s="288"/>
    </row>
    <row r="52" spans="1:15" s="267" customFormat="1" ht="15" customHeight="1">
      <c r="A52" s="878" t="s">
        <v>418</v>
      </c>
      <c r="B52" s="766" t="s">
        <v>39</v>
      </c>
      <c r="C52" s="766" t="s">
        <v>466</v>
      </c>
      <c r="D52" s="766" t="s">
        <v>400</v>
      </c>
      <c r="E52" s="879" t="s">
        <v>733</v>
      </c>
      <c r="F52" s="880" t="s">
        <v>393</v>
      </c>
      <c r="G52" s="880" t="s">
        <v>30</v>
      </c>
      <c r="H52" s="766" t="s">
        <v>288</v>
      </c>
      <c r="I52" s="288"/>
      <c r="J52" s="288"/>
      <c r="K52" s="288"/>
      <c r="L52" s="288"/>
      <c r="M52" s="288"/>
      <c r="N52" s="288"/>
      <c r="O52" s="288"/>
    </row>
    <row r="53" spans="1:15" s="267" customFormat="1" ht="6" customHeight="1">
      <c r="A53" s="274"/>
      <c r="B53" s="826"/>
      <c r="E53" s="476"/>
      <c r="F53" s="302"/>
      <c r="I53" s="288"/>
      <c r="J53" s="288"/>
      <c r="K53" s="288"/>
      <c r="L53" s="288"/>
      <c r="M53" s="288"/>
      <c r="N53" s="288"/>
      <c r="O53" s="288"/>
    </row>
    <row r="54" spans="1:15" s="267" customFormat="1" ht="15" customHeight="1">
      <c r="A54" s="585" t="s">
        <v>718</v>
      </c>
      <c r="B54" s="602">
        <v>27874</v>
      </c>
      <c r="C54" s="602">
        <v>81559</v>
      </c>
      <c r="D54" s="602">
        <v>-53685</v>
      </c>
      <c r="E54" s="873">
        <v>-0.66</v>
      </c>
      <c r="F54" s="874">
        <v>31669</v>
      </c>
      <c r="G54" s="874">
        <v>16611</v>
      </c>
      <c r="H54" s="874">
        <v>18237</v>
      </c>
      <c r="I54" s="288"/>
      <c r="J54" s="288"/>
      <c r="K54" s="288"/>
      <c r="L54" s="288"/>
      <c r="M54" s="288"/>
      <c r="N54" s="288"/>
      <c r="O54" s="288"/>
    </row>
    <row r="55" spans="1:15" s="267" customFormat="1" ht="15" customHeight="1">
      <c r="A55" s="585" t="s">
        <v>479</v>
      </c>
      <c r="B55" s="602">
        <v>337003</v>
      </c>
      <c r="C55" s="602">
        <v>162929</v>
      </c>
      <c r="D55" s="602">
        <v>174074</v>
      </c>
      <c r="E55" s="873">
        <v>1.07</v>
      </c>
      <c r="F55" s="874">
        <v>215618</v>
      </c>
      <c r="G55" s="874">
        <v>86919</v>
      </c>
      <c r="H55" s="874">
        <v>72060</v>
      </c>
      <c r="I55" s="288"/>
      <c r="J55" s="288"/>
      <c r="K55" s="288"/>
      <c r="L55" s="288"/>
      <c r="M55" s="288"/>
      <c r="N55" s="288"/>
      <c r="O55" s="288"/>
    </row>
    <row r="56" spans="1:15" s="267" customFormat="1" ht="15" customHeight="1">
      <c r="A56" s="585" t="s">
        <v>158</v>
      </c>
      <c r="B56" s="602">
        <v>2571470</v>
      </c>
      <c r="C56" s="602">
        <v>2022738</v>
      </c>
      <c r="D56" s="602">
        <v>548731</v>
      </c>
      <c r="E56" s="873">
        <v>0.27</v>
      </c>
      <c r="F56" s="874">
        <v>1438395</v>
      </c>
      <c r="G56" s="874">
        <v>984593</v>
      </c>
      <c r="H56" s="874">
        <v>542215</v>
      </c>
      <c r="I56" s="288"/>
      <c r="J56" s="288"/>
      <c r="K56" s="288"/>
      <c r="L56" s="288"/>
      <c r="M56" s="288"/>
      <c r="N56" s="288"/>
      <c r="O56" s="288"/>
    </row>
    <row r="57" spans="1:15" s="267" customFormat="1" ht="15" customHeight="1">
      <c r="A57" s="585" t="s">
        <v>419</v>
      </c>
      <c r="B57" s="602">
        <v>864190</v>
      </c>
      <c r="C57" s="602">
        <v>667941</v>
      </c>
      <c r="D57" s="602">
        <v>196249</v>
      </c>
      <c r="E57" s="873">
        <v>0.29</v>
      </c>
      <c r="F57" s="874">
        <v>376809</v>
      </c>
      <c r="G57" s="874">
        <v>218894</v>
      </c>
      <c r="H57" s="874">
        <v>64730</v>
      </c>
      <c r="I57" s="288"/>
      <c r="J57" s="288"/>
      <c r="K57" s="288"/>
      <c r="L57" s="288"/>
      <c r="M57" s="288"/>
      <c r="N57" s="288"/>
      <c r="O57" s="288"/>
    </row>
    <row r="58" spans="1:15" s="267" customFormat="1" ht="15" customHeight="1">
      <c r="A58" s="645" t="s">
        <v>362</v>
      </c>
      <c r="B58" s="602">
        <v>169835</v>
      </c>
      <c r="C58" s="602">
        <v>122379</v>
      </c>
      <c r="D58" s="602">
        <v>47456</v>
      </c>
      <c r="E58" s="873">
        <v>0.39</v>
      </c>
      <c r="F58" s="874">
        <v>110432</v>
      </c>
      <c r="G58" s="874">
        <v>98443</v>
      </c>
      <c r="H58" s="874">
        <v>39900</v>
      </c>
      <c r="I58" s="288"/>
      <c r="J58" s="288"/>
      <c r="K58" s="288"/>
      <c r="L58" s="288"/>
      <c r="M58" s="288"/>
      <c r="N58" s="288"/>
      <c r="O58" s="288"/>
    </row>
    <row r="59" spans="1:15" s="278" customFormat="1" ht="15" customHeight="1">
      <c r="A59" s="875" t="s">
        <v>146</v>
      </c>
      <c r="B59" s="853">
        <v>3970372</v>
      </c>
      <c r="C59" s="853">
        <v>3057546</v>
      </c>
      <c r="D59" s="853">
        <v>912826</v>
      </c>
      <c r="E59" s="876">
        <v>0.3</v>
      </c>
      <c r="F59" s="853">
        <v>2172924</v>
      </c>
      <c r="G59" s="853">
        <v>1405460</v>
      </c>
      <c r="H59" s="864">
        <v>737141</v>
      </c>
      <c r="I59" s="309"/>
      <c r="J59" s="309"/>
      <c r="K59" s="309"/>
      <c r="L59" s="309"/>
      <c r="M59" s="309"/>
      <c r="N59" s="309"/>
      <c r="O59" s="309"/>
    </row>
    <row r="60" spans="1:15" s="267" customFormat="1" ht="9" customHeight="1">
      <c r="A60" s="477"/>
      <c r="B60" s="478"/>
      <c r="C60" s="478"/>
      <c r="D60" s="478"/>
      <c r="E60" s="479"/>
      <c r="F60" s="480"/>
      <c r="G60" s="478"/>
      <c r="I60" s="288"/>
      <c r="J60" s="288"/>
      <c r="K60" s="288"/>
      <c r="L60" s="288"/>
      <c r="M60" s="288"/>
      <c r="N60" s="288"/>
      <c r="O60" s="288"/>
    </row>
    <row r="61" spans="1:15" s="267" customFormat="1" ht="15" customHeight="1">
      <c r="A61" s="585" t="s">
        <v>552</v>
      </c>
      <c r="B61" s="602">
        <v>463058</v>
      </c>
      <c r="C61" s="602">
        <v>337915</v>
      </c>
      <c r="D61" s="602">
        <v>125143</v>
      </c>
      <c r="E61" s="873">
        <v>0.37</v>
      </c>
      <c r="F61" s="874">
        <v>141105</v>
      </c>
      <c r="G61" s="874">
        <v>144596</v>
      </c>
      <c r="H61" s="874">
        <v>63476</v>
      </c>
      <c r="I61" s="288"/>
      <c r="J61" s="288"/>
      <c r="K61" s="288"/>
      <c r="L61" s="288"/>
      <c r="M61" s="288"/>
      <c r="N61" s="288"/>
      <c r="O61" s="288"/>
    </row>
    <row r="62" spans="1:15" s="267" customFormat="1" ht="15" customHeight="1">
      <c r="A62" s="585" t="s">
        <v>189</v>
      </c>
      <c r="B62" s="602">
        <v>1617298</v>
      </c>
      <c r="C62" s="602">
        <v>1421410</v>
      </c>
      <c r="D62" s="602">
        <v>195887</v>
      </c>
      <c r="E62" s="873">
        <v>0.14</v>
      </c>
      <c r="F62" s="874">
        <v>682846</v>
      </c>
      <c r="G62" s="874">
        <v>334163</v>
      </c>
      <c r="H62" s="874">
        <v>215730</v>
      </c>
      <c r="I62" s="288"/>
      <c r="J62" s="288"/>
      <c r="K62" s="288"/>
      <c r="L62" s="288"/>
      <c r="M62" s="288"/>
      <c r="N62" s="288"/>
      <c r="O62" s="288"/>
    </row>
    <row r="63" spans="1:15" s="267" customFormat="1" ht="15" customHeight="1">
      <c r="A63" s="585" t="s">
        <v>210</v>
      </c>
      <c r="B63" s="602">
        <v>1301435</v>
      </c>
      <c r="C63" s="602">
        <v>835985</v>
      </c>
      <c r="D63" s="602">
        <v>465450</v>
      </c>
      <c r="E63" s="873">
        <v>0.56</v>
      </c>
      <c r="F63" s="874">
        <v>1014976</v>
      </c>
      <c r="G63" s="874">
        <v>689989</v>
      </c>
      <c r="H63" s="874">
        <v>375084</v>
      </c>
      <c r="I63" s="288"/>
      <c r="J63" s="288"/>
      <c r="K63" s="288"/>
      <c r="L63" s="288"/>
      <c r="M63" s="288"/>
      <c r="N63" s="288"/>
      <c r="O63" s="288"/>
    </row>
    <row r="64" spans="1:15" s="267" customFormat="1" ht="15" customHeight="1">
      <c r="A64" s="585" t="s">
        <v>364</v>
      </c>
      <c r="B64" s="602">
        <v>152506</v>
      </c>
      <c r="C64" s="602">
        <v>111890</v>
      </c>
      <c r="D64" s="602">
        <v>40616</v>
      </c>
      <c r="E64" s="873">
        <v>0.36</v>
      </c>
      <c r="F64" s="874">
        <v>89754</v>
      </c>
      <c r="G64" s="874">
        <v>49074</v>
      </c>
      <c r="H64" s="874">
        <v>22570</v>
      </c>
      <c r="I64" s="288"/>
      <c r="J64" s="288"/>
      <c r="K64" s="288"/>
      <c r="L64" s="288"/>
      <c r="M64" s="288"/>
      <c r="N64" s="288"/>
      <c r="O64" s="288"/>
    </row>
    <row r="65" spans="1:15" s="267" customFormat="1" ht="15" customHeight="1">
      <c r="A65" s="585" t="s">
        <v>270</v>
      </c>
      <c r="B65" s="602">
        <v>234259</v>
      </c>
      <c r="C65" s="602">
        <v>166342</v>
      </c>
      <c r="D65" s="602">
        <v>67917</v>
      </c>
      <c r="E65" s="873">
        <v>0.41</v>
      </c>
      <c r="F65" s="874">
        <v>94785</v>
      </c>
      <c r="G65" s="874">
        <v>74022</v>
      </c>
      <c r="H65" s="874">
        <v>21572</v>
      </c>
      <c r="I65" s="288"/>
      <c r="J65" s="288"/>
      <c r="K65" s="288"/>
      <c r="L65" s="288"/>
      <c r="M65" s="288"/>
      <c r="N65" s="288"/>
      <c r="O65" s="288"/>
    </row>
    <row r="66" spans="1:15" s="267" customFormat="1" ht="15" customHeight="1">
      <c r="A66" s="585" t="s">
        <v>272</v>
      </c>
      <c r="B66" s="602">
        <v>198138</v>
      </c>
      <c r="C66" s="602">
        <v>180008</v>
      </c>
      <c r="D66" s="602">
        <v>18130</v>
      </c>
      <c r="E66" s="873">
        <v>0.1</v>
      </c>
      <c r="F66" s="874">
        <v>144282</v>
      </c>
      <c r="G66" s="874">
        <v>110059</v>
      </c>
      <c r="H66" s="874">
        <v>37705</v>
      </c>
      <c r="I66" s="288"/>
      <c r="J66" s="288"/>
      <c r="K66" s="288"/>
      <c r="L66" s="288"/>
      <c r="M66" s="288"/>
      <c r="N66" s="288"/>
      <c r="O66" s="288"/>
    </row>
    <row r="67" spans="1:15" s="267" customFormat="1" ht="15" customHeight="1">
      <c r="A67" s="645" t="s">
        <v>187</v>
      </c>
      <c r="B67" s="602">
        <v>3679</v>
      </c>
      <c r="C67" s="602">
        <v>3996</v>
      </c>
      <c r="D67" s="602">
        <v>-317</v>
      </c>
      <c r="E67" s="873">
        <v>-0.08</v>
      </c>
      <c r="F67" s="874">
        <v>5175</v>
      </c>
      <c r="G67" s="874">
        <v>3557</v>
      </c>
      <c r="H67" s="874">
        <v>1004</v>
      </c>
      <c r="I67" s="288"/>
      <c r="J67" s="288"/>
      <c r="K67" s="288"/>
      <c r="L67" s="288"/>
      <c r="M67" s="288"/>
      <c r="N67" s="288"/>
      <c r="O67" s="288"/>
    </row>
    <row r="68" spans="1:15" s="278" customFormat="1" ht="15" customHeight="1">
      <c r="A68" s="875" t="s">
        <v>722</v>
      </c>
      <c r="B68" s="864">
        <v>3970372</v>
      </c>
      <c r="C68" s="864">
        <v>3057546</v>
      </c>
      <c r="D68" s="864">
        <v>912826</v>
      </c>
      <c r="E68" s="877">
        <v>0.3</v>
      </c>
      <c r="F68" s="864">
        <v>2172924</v>
      </c>
      <c r="G68" s="864">
        <v>1405460</v>
      </c>
      <c r="H68" s="864">
        <v>737141</v>
      </c>
      <c r="I68" s="309"/>
      <c r="J68" s="309"/>
      <c r="K68" s="309"/>
      <c r="L68" s="309"/>
      <c r="M68" s="309"/>
      <c r="N68" s="309"/>
      <c r="O68" s="309"/>
    </row>
    <row r="69" spans="1:15" s="278" customFormat="1" ht="6.75" customHeight="1">
      <c r="A69" s="335"/>
      <c r="B69" s="335"/>
      <c r="C69" s="335"/>
      <c r="D69" s="335"/>
      <c r="E69" s="335"/>
      <c r="F69" s="481"/>
      <c r="G69" s="335"/>
      <c r="I69" s="309"/>
      <c r="J69" s="309"/>
      <c r="K69" s="309"/>
      <c r="L69" s="309"/>
      <c r="M69" s="309"/>
      <c r="N69" s="309"/>
      <c r="O69" s="309"/>
    </row>
    <row r="70" spans="1:15" s="278" customFormat="1" ht="13.5">
      <c r="A70" s="589"/>
      <c r="B70" s="335"/>
      <c r="C70" s="335"/>
      <c r="D70" s="335"/>
      <c r="E70" s="335"/>
      <c r="F70" s="481"/>
      <c r="G70" s="335"/>
      <c r="I70" s="309"/>
      <c r="J70" s="309"/>
      <c r="K70" s="309"/>
      <c r="L70" s="309"/>
      <c r="M70" s="309"/>
      <c r="N70" s="309"/>
      <c r="O70" s="309"/>
    </row>
    <row r="71" spans="1:15" s="278" customFormat="1" ht="13.5">
      <c r="A71" s="279"/>
      <c r="B71" s="279"/>
      <c r="C71" s="279"/>
      <c r="D71" s="279"/>
      <c r="E71" s="279"/>
      <c r="F71" s="303"/>
      <c r="G71" s="279"/>
      <c r="I71" s="309"/>
      <c r="J71" s="309"/>
      <c r="K71" s="309"/>
      <c r="L71" s="309"/>
      <c r="M71" s="309"/>
      <c r="N71" s="309"/>
      <c r="O71" s="309"/>
    </row>
    <row r="72" spans="1:7" ht="15">
      <c r="A72" s="280"/>
      <c r="B72" s="280"/>
      <c r="C72" s="280"/>
      <c r="D72" s="280"/>
      <c r="E72" s="280"/>
      <c r="F72" s="305"/>
      <c r="G72" s="280"/>
    </row>
    <row r="73" spans="1:7" ht="15">
      <c r="A73" s="589" t="s">
        <v>403</v>
      </c>
      <c r="B73" s="280"/>
      <c r="C73" s="280"/>
      <c r="D73" s="280"/>
      <c r="E73" s="280"/>
      <c r="F73" s="305"/>
      <c r="G73" s="280"/>
    </row>
    <row r="74" spans="1:7" ht="15">
      <c r="A74" s="280"/>
      <c r="B74" s="280"/>
      <c r="C74" s="280"/>
      <c r="D74" s="280"/>
      <c r="E74" s="280"/>
      <c r="F74" s="305"/>
      <c r="G74" s="280"/>
    </row>
  </sheetData>
  <sheetProtection selectLockedCells="1"/>
  <printOptions/>
  <pageMargins left="0.7086614173228347" right="0.7086614173228347" top="0.7874015748031497" bottom="0.7874015748031497" header="0.5118110236220472" footer="0.4330708661417323"/>
  <pageSetup fitToHeight="1" fitToWidth="1" horizontalDpi="600" verticalDpi="600" orientation="portrait" paperSize="9" scale="76" r:id="rId1"/>
  <headerFooter alignWithMargins="0">
    <oddFooter>&amp;R&amp;"Lais Light,Regular"&amp;9ISK million</oddFooter>
  </headerFooter>
</worksheet>
</file>

<file path=xl/worksheets/sheet3.xml><?xml version="1.0" encoding="utf-8"?>
<worksheet xmlns="http://schemas.openxmlformats.org/spreadsheetml/2006/main" xmlns:r="http://schemas.openxmlformats.org/officeDocument/2006/relationships">
  <sheetPr codeName="Sheet16">
    <pageSetUpPr fitToPage="1"/>
  </sheetPr>
  <dimension ref="A1:Q84"/>
  <sheetViews>
    <sheetView showGridLines="0" workbookViewId="0" topLeftCell="A1">
      <selection activeCell="C39" sqref="C39"/>
    </sheetView>
  </sheetViews>
  <sheetFormatPr defaultColWidth="9.140625" defaultRowHeight="12.75"/>
  <cols>
    <col min="1" max="1" width="48.28125" style="497" customWidth="1"/>
    <col min="2" max="2" width="18.421875" style="497" customWidth="1"/>
    <col min="3" max="4" width="9.28125" style="497" customWidth="1"/>
    <col min="5" max="11" width="9.28125" style="52" customWidth="1"/>
    <col min="12" max="16" width="9.140625" style="497" customWidth="1"/>
    <col min="17" max="17" width="17.7109375" style="497" customWidth="1"/>
    <col min="18" max="16384" width="9.140625" style="497" customWidth="1"/>
  </cols>
  <sheetData>
    <row r="1" spans="1:11" s="285" customFormat="1" ht="36" customHeight="1">
      <c r="A1" s="265" t="s">
        <v>114</v>
      </c>
      <c r="B1" s="284"/>
      <c r="C1" s="284"/>
      <c r="D1" s="284"/>
      <c r="E1" s="289"/>
      <c r="F1" s="289"/>
      <c r="G1" s="289"/>
      <c r="H1" s="289"/>
      <c r="I1" s="289"/>
      <c r="J1" s="289"/>
      <c r="K1" s="62"/>
    </row>
    <row r="2" spans="1:11" ht="10.5" customHeight="1">
      <c r="A2" s="268"/>
      <c r="B2" s="286"/>
      <c r="C2" s="287"/>
      <c r="D2" s="287"/>
      <c r="E2" s="290"/>
      <c r="F2" s="290"/>
      <c r="G2" s="290"/>
      <c r="H2" s="290"/>
      <c r="I2" s="290"/>
      <c r="J2" s="291"/>
      <c r="K2" s="292"/>
    </row>
    <row r="3" spans="1:11" ht="15" customHeight="1">
      <c r="A3" s="850" t="s">
        <v>697</v>
      </c>
      <c r="B3" s="5"/>
      <c r="C3" s="666">
        <v>2008</v>
      </c>
      <c r="D3" s="666">
        <v>2008</v>
      </c>
      <c r="E3" s="666">
        <v>2007</v>
      </c>
      <c r="F3" s="666">
        <v>2007</v>
      </c>
      <c r="G3" s="766">
        <v>2007</v>
      </c>
      <c r="H3" s="766">
        <v>2007</v>
      </c>
      <c r="I3" s="766">
        <v>2006</v>
      </c>
      <c r="J3" s="766" t="s">
        <v>726</v>
      </c>
      <c r="K3" s="766" t="s">
        <v>726</v>
      </c>
    </row>
    <row r="4" spans="1:11" s="484" customFormat="1" ht="18" customHeight="1">
      <c r="A4" s="482"/>
      <c r="B4" s="483"/>
      <c r="C4" s="820" t="s">
        <v>500</v>
      </c>
      <c r="D4" s="820" t="s">
        <v>756</v>
      </c>
      <c r="E4" s="820" t="s">
        <v>757</v>
      </c>
      <c r="F4" s="820" t="s">
        <v>345</v>
      </c>
      <c r="G4" s="820" t="s">
        <v>500</v>
      </c>
      <c r="H4" s="820" t="s">
        <v>756</v>
      </c>
      <c r="I4" s="820" t="s">
        <v>757</v>
      </c>
      <c r="J4" s="820" t="s">
        <v>345</v>
      </c>
      <c r="K4" s="820" t="s">
        <v>500</v>
      </c>
    </row>
    <row r="5" spans="1:11" s="484" customFormat="1" ht="15" customHeight="1">
      <c r="A5" s="582" t="s">
        <v>805</v>
      </c>
      <c r="B5" s="828"/>
      <c r="C5" s="602">
        <v>89097</v>
      </c>
      <c r="D5" s="602">
        <v>70486</v>
      </c>
      <c r="E5" s="602">
        <v>57935</v>
      </c>
      <c r="F5" s="602">
        <v>54036</v>
      </c>
      <c r="G5" s="602">
        <v>49078</v>
      </c>
      <c r="H5" s="602">
        <v>41046</v>
      </c>
      <c r="I5" s="602">
        <v>34887</v>
      </c>
      <c r="J5" s="602">
        <v>33154</v>
      </c>
      <c r="K5" s="602">
        <v>37527</v>
      </c>
    </row>
    <row r="6" spans="1:11" s="484" customFormat="1" ht="15" customHeight="1">
      <c r="A6" s="829" t="s">
        <v>268</v>
      </c>
      <c r="B6" s="830"/>
      <c r="C6" s="602">
        <v>68179</v>
      </c>
      <c r="D6" s="602">
        <v>55232</v>
      </c>
      <c r="E6" s="602">
        <v>42708</v>
      </c>
      <c r="F6" s="602">
        <v>39591</v>
      </c>
      <c r="G6" s="602">
        <v>35578</v>
      </c>
      <c r="H6" s="602">
        <v>30167</v>
      </c>
      <c r="I6" s="602">
        <v>25306</v>
      </c>
      <c r="J6" s="602">
        <v>23840</v>
      </c>
      <c r="K6" s="602">
        <v>23865</v>
      </c>
    </row>
    <row r="7" spans="1:11" s="484" customFormat="1" ht="15" customHeight="1">
      <c r="A7" s="851" t="s">
        <v>802</v>
      </c>
      <c r="B7" s="852"/>
      <c r="C7" s="853">
        <v>20918</v>
      </c>
      <c r="D7" s="853">
        <v>15255</v>
      </c>
      <c r="E7" s="853">
        <v>15227</v>
      </c>
      <c r="F7" s="853">
        <v>14445</v>
      </c>
      <c r="G7" s="853">
        <v>13500</v>
      </c>
      <c r="H7" s="853">
        <v>10879</v>
      </c>
      <c r="I7" s="853">
        <v>9581</v>
      </c>
      <c r="J7" s="853">
        <v>9314</v>
      </c>
      <c r="K7" s="853">
        <v>13662</v>
      </c>
    </row>
    <row r="8" spans="1:11" s="484" customFormat="1" ht="9" customHeight="1">
      <c r="A8" s="116"/>
      <c r="B8" s="485"/>
      <c r="C8" s="395"/>
      <c r="D8" s="395"/>
      <c r="E8" s="395"/>
      <c r="F8" s="395"/>
      <c r="G8" s="395"/>
      <c r="H8" s="395"/>
      <c r="I8" s="395"/>
      <c r="J8" s="395"/>
      <c r="K8" s="395"/>
    </row>
    <row r="9" spans="1:11" s="484" customFormat="1" ht="13.5">
      <c r="A9" s="582" t="s">
        <v>245</v>
      </c>
      <c r="B9" s="831"/>
      <c r="C9" s="602">
        <v>14256</v>
      </c>
      <c r="D9" s="602">
        <v>13444</v>
      </c>
      <c r="E9" s="602">
        <v>11534</v>
      </c>
      <c r="F9" s="602">
        <v>11813</v>
      </c>
      <c r="G9" s="602">
        <v>11013</v>
      </c>
      <c r="H9" s="602">
        <v>10886</v>
      </c>
      <c r="I9" s="602">
        <v>9323</v>
      </c>
      <c r="J9" s="602">
        <v>7547</v>
      </c>
      <c r="K9" s="602">
        <v>7791</v>
      </c>
    </row>
    <row r="10" spans="1:11" s="484" customFormat="1" ht="13.5">
      <c r="A10" s="829" t="s">
        <v>412</v>
      </c>
      <c r="B10" s="830"/>
      <c r="C10" s="602">
        <v>3366</v>
      </c>
      <c r="D10" s="602">
        <v>2541</v>
      </c>
      <c r="E10" s="602">
        <v>1874</v>
      </c>
      <c r="F10" s="602">
        <v>1595</v>
      </c>
      <c r="G10" s="602">
        <v>1285</v>
      </c>
      <c r="H10" s="602">
        <v>1124</v>
      </c>
      <c r="I10" s="602">
        <v>1325</v>
      </c>
      <c r="J10" s="602">
        <v>979</v>
      </c>
      <c r="K10" s="602">
        <v>849</v>
      </c>
    </row>
    <row r="11" spans="1:11" s="484" customFormat="1" ht="15" customHeight="1">
      <c r="A11" s="851" t="s">
        <v>246</v>
      </c>
      <c r="B11" s="854"/>
      <c r="C11" s="853">
        <v>10890</v>
      </c>
      <c r="D11" s="853">
        <v>10904</v>
      </c>
      <c r="E11" s="853">
        <v>9660</v>
      </c>
      <c r="F11" s="853">
        <v>10218</v>
      </c>
      <c r="G11" s="853">
        <v>9729</v>
      </c>
      <c r="H11" s="853">
        <v>9762</v>
      </c>
      <c r="I11" s="853">
        <v>7998</v>
      </c>
      <c r="J11" s="853">
        <v>6568</v>
      </c>
      <c r="K11" s="853">
        <v>6943</v>
      </c>
    </row>
    <row r="12" spans="1:11" s="484" customFormat="1" ht="9" customHeight="1">
      <c r="A12" s="116"/>
      <c r="B12" s="108"/>
      <c r="C12" s="395"/>
      <c r="D12" s="395"/>
      <c r="E12" s="395"/>
      <c r="F12" s="395"/>
      <c r="G12" s="395"/>
      <c r="H12" s="395"/>
      <c r="I12" s="395"/>
      <c r="J12" s="395"/>
      <c r="K12" s="395"/>
    </row>
    <row r="13" spans="1:11" s="484" customFormat="1" ht="13.5">
      <c r="A13" s="582" t="s">
        <v>833</v>
      </c>
      <c r="B13" s="108"/>
      <c r="C13" s="395">
        <v>5253</v>
      </c>
      <c r="D13" s="395">
        <v>14757</v>
      </c>
      <c r="E13" s="395">
        <v>-748</v>
      </c>
      <c r="F13" s="395">
        <v>3029</v>
      </c>
      <c r="G13" s="395">
        <v>4754</v>
      </c>
      <c r="H13" s="395">
        <v>4518</v>
      </c>
      <c r="I13" s="395">
        <v>6587</v>
      </c>
      <c r="J13" s="395">
        <v>2516</v>
      </c>
      <c r="K13" s="395">
        <v>-1267</v>
      </c>
    </row>
    <row r="14" spans="1:11" s="484" customFormat="1" ht="15" customHeight="1">
      <c r="A14" s="582" t="s">
        <v>643</v>
      </c>
      <c r="B14" s="833"/>
      <c r="C14" s="602">
        <v>-100</v>
      </c>
      <c r="D14" s="602">
        <v>-80</v>
      </c>
      <c r="E14" s="602">
        <v>671</v>
      </c>
      <c r="F14" s="602">
        <v>-1171</v>
      </c>
      <c r="G14" s="602">
        <v>1191</v>
      </c>
      <c r="H14" s="602">
        <v>-58</v>
      </c>
      <c r="I14" s="602">
        <v>1133</v>
      </c>
      <c r="J14" s="602">
        <v>-15</v>
      </c>
      <c r="K14" s="602">
        <v>-262</v>
      </c>
    </row>
    <row r="15" spans="1:11" s="484" customFormat="1" ht="13.5">
      <c r="A15" s="829" t="s">
        <v>763</v>
      </c>
      <c r="B15" s="830"/>
      <c r="C15" s="602">
        <v>6</v>
      </c>
      <c r="D15" s="602">
        <v>2</v>
      </c>
      <c r="E15" s="602">
        <v>9</v>
      </c>
      <c r="F15" s="602">
        <v>60</v>
      </c>
      <c r="G15" s="602">
        <v>9</v>
      </c>
      <c r="H15" s="602">
        <v>4339</v>
      </c>
      <c r="I15" s="602">
        <v>-479</v>
      </c>
      <c r="J15" s="602">
        <v>155</v>
      </c>
      <c r="K15" s="602">
        <v>51</v>
      </c>
    </row>
    <row r="16" spans="1:11" s="484" customFormat="1" ht="15" customHeight="1">
      <c r="A16" s="851" t="s">
        <v>803</v>
      </c>
      <c r="B16" s="854"/>
      <c r="C16" s="853">
        <v>5159</v>
      </c>
      <c r="D16" s="853">
        <v>14679</v>
      </c>
      <c r="E16" s="853">
        <v>-68</v>
      </c>
      <c r="F16" s="853">
        <v>1918</v>
      </c>
      <c r="G16" s="853">
        <v>5955</v>
      </c>
      <c r="H16" s="853">
        <v>8799</v>
      </c>
      <c r="I16" s="853">
        <v>7240</v>
      </c>
      <c r="J16" s="853">
        <v>2656</v>
      </c>
      <c r="K16" s="853">
        <v>-1478</v>
      </c>
    </row>
    <row r="17" spans="1:11" s="484" customFormat="1" ht="15" customHeight="1">
      <c r="A17" s="486"/>
      <c r="B17" s="15"/>
      <c r="C17" s="487"/>
      <c r="D17" s="487"/>
      <c r="E17" s="487"/>
      <c r="F17" s="487"/>
      <c r="G17" s="487"/>
      <c r="H17" s="487"/>
      <c r="I17" s="487"/>
      <c r="J17" s="487"/>
      <c r="K17" s="471"/>
    </row>
    <row r="18" spans="1:11" s="484" customFormat="1" ht="15" customHeight="1">
      <c r="A18" s="851" t="s">
        <v>804</v>
      </c>
      <c r="B18" s="854"/>
      <c r="C18" s="860">
        <v>36967</v>
      </c>
      <c r="D18" s="860">
        <v>40837</v>
      </c>
      <c r="E18" s="860">
        <v>24819</v>
      </c>
      <c r="F18" s="860">
        <v>26582</v>
      </c>
      <c r="G18" s="860">
        <v>29184</v>
      </c>
      <c r="H18" s="860">
        <v>29441</v>
      </c>
      <c r="I18" s="860">
        <v>24819</v>
      </c>
      <c r="J18" s="860">
        <v>18538</v>
      </c>
      <c r="K18" s="860">
        <v>19127</v>
      </c>
    </row>
    <row r="19" spans="1:11" s="484" customFormat="1" ht="9" customHeight="1">
      <c r="A19" s="488"/>
      <c r="B19" s="489"/>
      <c r="C19" s="395"/>
      <c r="D19" s="395"/>
      <c r="E19" s="395"/>
      <c r="F19" s="395"/>
      <c r="G19" s="395"/>
      <c r="H19" s="395"/>
      <c r="I19" s="395"/>
      <c r="J19" s="395"/>
      <c r="K19" s="395"/>
    </row>
    <row r="20" spans="1:11" s="484" customFormat="1" ht="13.5">
      <c r="A20" s="582" t="s">
        <v>504</v>
      </c>
      <c r="B20" s="834"/>
      <c r="C20" s="602">
        <v>10927</v>
      </c>
      <c r="D20" s="602">
        <v>10633</v>
      </c>
      <c r="E20" s="602">
        <v>10769</v>
      </c>
      <c r="F20" s="602">
        <v>10029</v>
      </c>
      <c r="G20" s="602">
        <v>8919</v>
      </c>
      <c r="H20" s="602">
        <v>7972</v>
      </c>
      <c r="I20" s="602">
        <v>6989</v>
      </c>
      <c r="J20" s="602">
        <v>5963</v>
      </c>
      <c r="K20" s="602">
        <v>6256</v>
      </c>
    </row>
    <row r="21" spans="1:11" s="484" customFormat="1" ht="13.5">
      <c r="A21" s="829" t="s">
        <v>269</v>
      </c>
      <c r="B21" s="835"/>
      <c r="C21" s="602">
        <v>7637</v>
      </c>
      <c r="D21" s="602">
        <v>6601</v>
      </c>
      <c r="E21" s="602">
        <v>5846</v>
      </c>
      <c r="F21" s="602">
        <v>4806</v>
      </c>
      <c r="G21" s="602">
        <v>4731</v>
      </c>
      <c r="H21" s="602">
        <v>4444</v>
      </c>
      <c r="I21" s="602">
        <v>4042</v>
      </c>
      <c r="J21" s="602">
        <v>3754</v>
      </c>
      <c r="K21" s="602">
        <v>3496</v>
      </c>
    </row>
    <row r="22" spans="1:11" s="484" customFormat="1" ht="15" customHeight="1">
      <c r="A22" s="851" t="s">
        <v>244</v>
      </c>
      <c r="B22" s="861"/>
      <c r="C22" s="853">
        <v>18564</v>
      </c>
      <c r="D22" s="853">
        <v>17233</v>
      </c>
      <c r="E22" s="853">
        <v>16615</v>
      </c>
      <c r="F22" s="853">
        <v>14835</v>
      </c>
      <c r="G22" s="853">
        <v>13650</v>
      </c>
      <c r="H22" s="853">
        <v>12415</v>
      </c>
      <c r="I22" s="853">
        <v>11031</v>
      </c>
      <c r="J22" s="853">
        <v>9717</v>
      </c>
      <c r="K22" s="853">
        <v>9752</v>
      </c>
    </row>
    <row r="23" spans="1:11" s="484" customFormat="1" ht="9" customHeight="1">
      <c r="A23" s="116"/>
      <c r="B23" s="489"/>
      <c r="C23" s="395"/>
      <c r="D23" s="395"/>
      <c r="E23" s="395"/>
      <c r="F23" s="395"/>
      <c r="G23" s="395"/>
      <c r="H23" s="395"/>
      <c r="I23" s="395"/>
      <c r="J23" s="395"/>
      <c r="K23" s="395"/>
    </row>
    <row r="24" spans="1:11" s="484" customFormat="1" ht="15" customHeight="1">
      <c r="A24" s="829" t="s">
        <v>376</v>
      </c>
      <c r="B24" s="836"/>
      <c r="C24" s="602">
        <v>6953</v>
      </c>
      <c r="D24" s="602">
        <v>3915</v>
      </c>
      <c r="E24" s="602">
        <v>2286</v>
      </c>
      <c r="F24" s="602">
        <v>1620</v>
      </c>
      <c r="G24" s="602">
        <v>1501</v>
      </c>
      <c r="H24" s="602">
        <v>1549</v>
      </c>
      <c r="I24" s="602">
        <v>1332</v>
      </c>
      <c r="J24" s="602">
        <v>1597</v>
      </c>
      <c r="K24" s="602">
        <v>1660</v>
      </c>
    </row>
    <row r="25" spans="1:11" s="484" customFormat="1" ht="15" customHeight="1">
      <c r="A25" s="851" t="s">
        <v>836</v>
      </c>
      <c r="B25" s="861"/>
      <c r="C25" s="853">
        <v>11450</v>
      </c>
      <c r="D25" s="853">
        <v>19690</v>
      </c>
      <c r="E25" s="853">
        <v>5919</v>
      </c>
      <c r="F25" s="853">
        <v>10127</v>
      </c>
      <c r="G25" s="853">
        <v>14033</v>
      </c>
      <c r="H25" s="853">
        <v>15476</v>
      </c>
      <c r="I25" s="853">
        <v>12457</v>
      </c>
      <c r="J25" s="853">
        <v>7224</v>
      </c>
      <c r="K25" s="853">
        <v>4422</v>
      </c>
    </row>
    <row r="26" spans="1:11" s="484" customFormat="1" ht="13.5">
      <c r="A26" s="116"/>
      <c r="B26" s="160"/>
      <c r="C26" s="400"/>
      <c r="D26" s="400"/>
      <c r="E26" s="400"/>
      <c r="F26" s="400"/>
      <c r="G26" s="400"/>
      <c r="H26" s="400"/>
      <c r="I26" s="400"/>
      <c r="J26" s="400"/>
      <c r="K26" s="400"/>
    </row>
    <row r="27" spans="1:11" s="484" customFormat="1" ht="13.5">
      <c r="A27" s="829" t="s">
        <v>505</v>
      </c>
      <c r="B27" s="836"/>
      <c r="C27" s="602">
        <v>-598</v>
      </c>
      <c r="D27" s="602">
        <v>2265</v>
      </c>
      <c r="E27" s="602">
        <v>997</v>
      </c>
      <c r="F27" s="602">
        <v>1402</v>
      </c>
      <c r="G27" s="602">
        <v>1490</v>
      </c>
      <c r="H27" s="602">
        <v>1716</v>
      </c>
      <c r="I27" s="602">
        <v>-1596</v>
      </c>
      <c r="J27" s="602">
        <v>1480</v>
      </c>
      <c r="K27" s="602">
        <v>1572</v>
      </c>
    </row>
    <row r="28" spans="1:11" s="484" customFormat="1" ht="13.5">
      <c r="A28" s="851" t="s">
        <v>265</v>
      </c>
      <c r="B28" s="862"/>
      <c r="C28" s="853">
        <v>12048</v>
      </c>
      <c r="D28" s="853">
        <v>17425</v>
      </c>
      <c r="E28" s="853">
        <v>4922</v>
      </c>
      <c r="F28" s="853">
        <v>8725</v>
      </c>
      <c r="G28" s="853">
        <v>12542</v>
      </c>
      <c r="H28" s="853">
        <v>13760</v>
      </c>
      <c r="I28" s="853">
        <v>14053</v>
      </c>
      <c r="J28" s="853">
        <v>5744</v>
      </c>
      <c r="K28" s="853">
        <v>2850</v>
      </c>
    </row>
    <row r="29" spans="1:11" s="484" customFormat="1" ht="13.5">
      <c r="A29" s="159"/>
      <c r="B29" s="160"/>
      <c r="C29" s="823"/>
      <c r="D29" s="823"/>
      <c r="E29" s="823"/>
      <c r="F29" s="823"/>
      <c r="G29" s="400"/>
      <c r="H29" s="400"/>
      <c r="I29" s="400"/>
      <c r="J29" s="400"/>
      <c r="K29" s="400"/>
    </row>
    <row r="30" spans="1:11" s="484" customFormat="1" ht="13.5">
      <c r="A30" s="855" t="s">
        <v>506</v>
      </c>
      <c r="B30" s="160"/>
      <c r="C30" s="320"/>
      <c r="D30" s="320"/>
      <c r="E30" s="320"/>
      <c r="F30" s="320"/>
      <c r="G30" s="320"/>
      <c r="H30" s="320"/>
      <c r="I30" s="320"/>
      <c r="J30" s="320"/>
      <c r="K30" s="320"/>
    </row>
    <row r="31" spans="1:11" s="484" customFormat="1" ht="13.5">
      <c r="A31" s="582" t="s">
        <v>792</v>
      </c>
      <c r="B31" s="837"/>
      <c r="C31" s="602">
        <v>11876</v>
      </c>
      <c r="D31" s="602">
        <v>17307</v>
      </c>
      <c r="E31" s="602">
        <v>4584</v>
      </c>
      <c r="F31" s="602">
        <v>8518</v>
      </c>
      <c r="G31" s="602">
        <v>12248</v>
      </c>
      <c r="H31" s="602">
        <v>13450</v>
      </c>
      <c r="I31" s="602">
        <v>13664</v>
      </c>
      <c r="J31" s="602">
        <v>5281</v>
      </c>
      <c r="K31" s="602">
        <v>2673</v>
      </c>
    </row>
    <row r="32" spans="1:11" s="484" customFormat="1" ht="13.5">
      <c r="A32" s="582" t="s">
        <v>187</v>
      </c>
      <c r="B32" s="838"/>
      <c r="C32" s="602">
        <v>172</v>
      </c>
      <c r="D32" s="602">
        <v>118</v>
      </c>
      <c r="E32" s="602">
        <v>337</v>
      </c>
      <c r="F32" s="602">
        <v>207</v>
      </c>
      <c r="G32" s="602">
        <v>294</v>
      </c>
      <c r="H32" s="602">
        <v>311</v>
      </c>
      <c r="I32" s="602">
        <v>389</v>
      </c>
      <c r="J32" s="602">
        <v>463</v>
      </c>
      <c r="K32" s="602">
        <v>177</v>
      </c>
    </row>
    <row r="33" spans="1:11" s="484" customFormat="1" ht="13.5">
      <c r="A33" s="116"/>
      <c r="B33" s="491"/>
      <c r="C33" s="824"/>
      <c r="D33" s="492"/>
      <c r="E33" s="490"/>
      <c r="F33" s="490"/>
      <c r="G33" s="395"/>
      <c r="H33" s="395"/>
      <c r="I33" s="415"/>
      <c r="J33" s="439"/>
      <c r="K33" s="465"/>
    </row>
    <row r="34" spans="1:11" s="285" customFormat="1" ht="15" customHeight="1">
      <c r="A34" s="855" t="s">
        <v>418</v>
      </c>
      <c r="B34" s="293"/>
      <c r="C34" s="766" t="s">
        <v>39</v>
      </c>
      <c r="D34" s="766" t="s">
        <v>644</v>
      </c>
      <c r="E34" s="766" t="s">
        <v>466</v>
      </c>
      <c r="F34" s="766" t="s">
        <v>813</v>
      </c>
      <c r="G34" s="766" t="s">
        <v>483</v>
      </c>
      <c r="H34" s="766" t="s">
        <v>392</v>
      </c>
      <c r="I34" s="766" t="s">
        <v>393</v>
      </c>
      <c r="J34" s="766" t="s">
        <v>317</v>
      </c>
      <c r="K34" s="766" t="s">
        <v>318</v>
      </c>
    </row>
    <row r="35" spans="1:11" s="285" customFormat="1" ht="9" customHeight="1">
      <c r="A35" s="180"/>
      <c r="C35" s="826"/>
      <c r="D35" s="180"/>
      <c r="E35" s="180"/>
      <c r="F35" s="180"/>
      <c r="G35" s="275"/>
      <c r="H35" s="275"/>
      <c r="I35" s="275"/>
      <c r="J35" s="275"/>
      <c r="K35" s="275"/>
    </row>
    <row r="36" spans="1:11" s="285" customFormat="1" ht="15" customHeight="1">
      <c r="A36" s="585" t="s">
        <v>718</v>
      </c>
      <c r="B36" s="712"/>
      <c r="C36" s="602">
        <v>27874</v>
      </c>
      <c r="D36" s="602">
        <v>103522</v>
      </c>
      <c r="E36" s="602">
        <v>81559</v>
      </c>
      <c r="F36" s="602">
        <v>48440</v>
      </c>
      <c r="G36" s="602">
        <v>33976</v>
      </c>
      <c r="H36" s="602">
        <v>18431</v>
      </c>
      <c r="I36" s="602">
        <v>31669</v>
      </c>
      <c r="J36" s="602">
        <v>25714</v>
      </c>
      <c r="K36" s="602">
        <v>22806</v>
      </c>
    </row>
    <row r="37" spans="1:11" s="285" customFormat="1" ht="15" customHeight="1">
      <c r="A37" s="585" t="s">
        <v>479</v>
      </c>
      <c r="B37" s="712"/>
      <c r="C37" s="602">
        <v>337003</v>
      </c>
      <c r="D37" s="602">
        <v>268285</v>
      </c>
      <c r="E37" s="602">
        <v>162929</v>
      </c>
      <c r="F37" s="602">
        <v>134379</v>
      </c>
      <c r="G37" s="602">
        <v>278072</v>
      </c>
      <c r="H37" s="602">
        <v>251881</v>
      </c>
      <c r="I37" s="602">
        <v>215618</v>
      </c>
      <c r="J37" s="602">
        <v>168993</v>
      </c>
      <c r="K37" s="602">
        <v>68793</v>
      </c>
    </row>
    <row r="38" spans="1:11" s="285" customFormat="1" ht="15" customHeight="1">
      <c r="A38" s="585" t="s">
        <v>158</v>
      </c>
      <c r="B38" s="712"/>
      <c r="C38" s="602">
        <v>2571470</v>
      </c>
      <c r="D38" s="602">
        <v>2488165</v>
      </c>
      <c r="E38" s="602">
        <v>2022738</v>
      </c>
      <c r="F38" s="602">
        <v>1840584</v>
      </c>
      <c r="G38" s="602">
        <v>1567895</v>
      </c>
      <c r="H38" s="602">
        <v>1483887</v>
      </c>
      <c r="I38" s="602">
        <v>1438395</v>
      </c>
      <c r="J38" s="602">
        <v>1303676</v>
      </c>
      <c r="K38" s="602">
        <v>1294462</v>
      </c>
    </row>
    <row r="39" spans="1:11" s="285" customFormat="1" ht="15" customHeight="1">
      <c r="A39" s="585" t="s">
        <v>419</v>
      </c>
      <c r="B39" s="712"/>
      <c r="C39" s="602">
        <v>864190</v>
      </c>
      <c r="D39" s="602">
        <v>788949</v>
      </c>
      <c r="E39" s="602">
        <v>667941</v>
      </c>
      <c r="F39" s="602">
        <v>680728</v>
      </c>
      <c r="G39" s="602">
        <v>584875</v>
      </c>
      <c r="H39" s="602">
        <v>437894</v>
      </c>
      <c r="I39" s="602">
        <v>376809</v>
      </c>
      <c r="J39" s="602">
        <v>305294</v>
      </c>
      <c r="K39" s="602">
        <v>275113</v>
      </c>
    </row>
    <row r="40" spans="1:11" s="285" customFormat="1" ht="15" customHeight="1">
      <c r="A40" s="585" t="s">
        <v>362</v>
      </c>
      <c r="B40" s="712"/>
      <c r="C40" s="602">
        <v>169835</v>
      </c>
      <c r="D40" s="602">
        <v>187217</v>
      </c>
      <c r="E40" s="602">
        <v>122379</v>
      </c>
      <c r="F40" s="602">
        <v>142552</v>
      </c>
      <c r="G40" s="602">
        <v>132329</v>
      </c>
      <c r="H40" s="602">
        <v>125097</v>
      </c>
      <c r="I40" s="602">
        <v>110432</v>
      </c>
      <c r="J40" s="602">
        <v>158395</v>
      </c>
      <c r="K40" s="602">
        <v>150295</v>
      </c>
    </row>
    <row r="41" spans="1:11" s="293" customFormat="1" ht="15" customHeight="1">
      <c r="A41" s="863" t="s">
        <v>146</v>
      </c>
      <c r="B41" s="863"/>
      <c r="C41" s="864">
        <v>3970372</v>
      </c>
      <c r="D41" s="864">
        <v>3836139</v>
      </c>
      <c r="E41" s="864">
        <v>3057546</v>
      </c>
      <c r="F41" s="864">
        <v>2846682</v>
      </c>
      <c r="G41" s="864">
        <v>2597147</v>
      </c>
      <c r="H41" s="864">
        <v>2317190</v>
      </c>
      <c r="I41" s="864">
        <v>2172924</v>
      </c>
      <c r="J41" s="864">
        <v>1962072</v>
      </c>
      <c r="K41" s="864">
        <v>1811468</v>
      </c>
    </row>
    <row r="42" spans="1:11" s="285" customFormat="1" ht="13.5">
      <c r="A42" s="201"/>
      <c r="C42" s="180"/>
      <c r="D42" s="180"/>
      <c r="E42" s="180"/>
      <c r="F42" s="180"/>
      <c r="G42" s="493"/>
      <c r="H42" s="493"/>
      <c r="I42" s="493"/>
      <c r="J42" s="493"/>
      <c r="K42" s="493"/>
    </row>
    <row r="43" spans="1:11" s="285" customFormat="1" ht="15" customHeight="1">
      <c r="A43" s="585" t="s">
        <v>552</v>
      </c>
      <c r="B43" s="712"/>
      <c r="C43" s="602">
        <v>463058</v>
      </c>
      <c r="D43" s="602">
        <v>445247</v>
      </c>
      <c r="E43" s="602">
        <v>337915</v>
      </c>
      <c r="F43" s="602">
        <v>210332</v>
      </c>
      <c r="G43" s="602">
        <v>161826</v>
      </c>
      <c r="H43" s="602">
        <v>117378</v>
      </c>
      <c r="I43" s="602">
        <v>141105</v>
      </c>
      <c r="J43" s="602">
        <v>97097</v>
      </c>
      <c r="K43" s="602">
        <v>135722</v>
      </c>
    </row>
    <row r="44" spans="1:11" s="285" customFormat="1" ht="15" customHeight="1">
      <c r="A44" s="585" t="s">
        <v>189</v>
      </c>
      <c r="B44" s="712"/>
      <c r="C44" s="602">
        <v>1617298</v>
      </c>
      <c r="D44" s="602">
        <v>1636910</v>
      </c>
      <c r="E44" s="602">
        <v>1421410</v>
      </c>
      <c r="F44" s="602">
        <v>1390022</v>
      </c>
      <c r="G44" s="602">
        <v>1187254</v>
      </c>
      <c r="H44" s="602">
        <v>913183</v>
      </c>
      <c r="I44" s="602">
        <v>682846</v>
      </c>
      <c r="J44" s="602">
        <v>513054</v>
      </c>
      <c r="K44" s="602">
        <v>475045</v>
      </c>
    </row>
    <row r="45" spans="1:16" s="285" customFormat="1" ht="15" customHeight="1">
      <c r="A45" s="585" t="s">
        <v>210</v>
      </c>
      <c r="B45" s="712"/>
      <c r="C45" s="602">
        <v>1301435</v>
      </c>
      <c r="D45" s="602">
        <v>1141777</v>
      </c>
      <c r="E45" s="602">
        <v>835985</v>
      </c>
      <c r="F45" s="602">
        <v>749629</v>
      </c>
      <c r="G45" s="602">
        <v>781541</v>
      </c>
      <c r="H45" s="602">
        <v>903780</v>
      </c>
      <c r="I45" s="602">
        <v>1014976</v>
      </c>
      <c r="J45" s="602">
        <v>979748</v>
      </c>
      <c r="K45" s="602">
        <v>853367</v>
      </c>
      <c r="P45" s="294"/>
    </row>
    <row r="46" spans="1:11" s="285" customFormat="1" ht="15" customHeight="1">
      <c r="A46" s="585" t="s">
        <v>364</v>
      </c>
      <c r="B46" s="712"/>
      <c r="C46" s="602">
        <v>152506</v>
      </c>
      <c r="D46" s="602">
        <v>145503</v>
      </c>
      <c r="E46" s="602">
        <v>111890</v>
      </c>
      <c r="F46" s="602">
        <v>82517</v>
      </c>
      <c r="G46" s="602">
        <v>77766</v>
      </c>
      <c r="H46" s="602">
        <v>83524</v>
      </c>
      <c r="I46" s="602">
        <v>89754</v>
      </c>
      <c r="J46" s="602">
        <v>85892</v>
      </c>
      <c r="K46" s="602">
        <v>91141</v>
      </c>
    </row>
    <row r="47" spans="1:11" s="285" customFormat="1" ht="15" customHeight="1">
      <c r="A47" s="585" t="s">
        <v>270</v>
      </c>
      <c r="B47" s="712"/>
      <c r="C47" s="602">
        <v>234259</v>
      </c>
      <c r="D47" s="602">
        <v>268255</v>
      </c>
      <c r="E47" s="602">
        <v>166342</v>
      </c>
      <c r="F47" s="602">
        <v>234211</v>
      </c>
      <c r="G47" s="602">
        <v>224231</v>
      </c>
      <c r="H47" s="602">
        <v>145697</v>
      </c>
      <c r="I47" s="602">
        <v>94785</v>
      </c>
      <c r="J47" s="602">
        <v>151746</v>
      </c>
      <c r="K47" s="602">
        <v>128714</v>
      </c>
    </row>
    <row r="48" spans="1:11" s="285" customFormat="1" ht="15" customHeight="1">
      <c r="A48" s="585" t="s">
        <v>272</v>
      </c>
      <c r="B48" s="712"/>
      <c r="C48" s="602">
        <v>198138</v>
      </c>
      <c r="D48" s="602">
        <v>194990</v>
      </c>
      <c r="E48" s="602">
        <v>180008</v>
      </c>
      <c r="F48" s="602">
        <v>176486</v>
      </c>
      <c r="G48" s="602">
        <v>161312</v>
      </c>
      <c r="H48" s="602">
        <v>149869</v>
      </c>
      <c r="I48" s="602">
        <v>144282</v>
      </c>
      <c r="J48" s="602">
        <v>129876</v>
      </c>
      <c r="K48" s="602">
        <v>123088</v>
      </c>
    </row>
    <row r="49" spans="1:11" s="285" customFormat="1" ht="15" customHeight="1">
      <c r="A49" s="585" t="s">
        <v>187</v>
      </c>
      <c r="B49" s="712"/>
      <c r="C49" s="602">
        <v>3679</v>
      </c>
      <c r="D49" s="602">
        <v>3457</v>
      </c>
      <c r="E49" s="602">
        <v>3996</v>
      </c>
      <c r="F49" s="602">
        <v>3485</v>
      </c>
      <c r="G49" s="602">
        <v>3217</v>
      </c>
      <c r="H49" s="602">
        <v>3758</v>
      </c>
      <c r="I49" s="602">
        <v>5175</v>
      </c>
      <c r="J49" s="602">
        <v>4660</v>
      </c>
      <c r="K49" s="602">
        <v>4392</v>
      </c>
    </row>
    <row r="50" spans="1:11" s="293" customFormat="1" ht="15" customHeight="1">
      <c r="A50" s="863" t="s">
        <v>722</v>
      </c>
      <c r="B50" s="863"/>
      <c r="C50" s="864">
        <v>3970372</v>
      </c>
      <c r="D50" s="864">
        <v>3836139</v>
      </c>
      <c r="E50" s="864">
        <v>3057546</v>
      </c>
      <c r="F50" s="864">
        <v>2846682</v>
      </c>
      <c r="G50" s="864">
        <v>2597147</v>
      </c>
      <c r="H50" s="864">
        <v>2317190</v>
      </c>
      <c r="I50" s="864">
        <v>2172924</v>
      </c>
      <c r="J50" s="864">
        <v>1962072</v>
      </c>
      <c r="K50" s="864">
        <v>1811468</v>
      </c>
    </row>
    <row r="51" spans="1:11" s="293" customFormat="1" ht="15" customHeight="1">
      <c r="A51" s="494"/>
      <c r="B51" s="494"/>
      <c r="C51" s="494"/>
      <c r="D51" s="494"/>
      <c r="E51" s="335"/>
      <c r="F51" s="335"/>
      <c r="G51" s="335"/>
      <c r="H51" s="335"/>
      <c r="I51" s="335"/>
      <c r="J51" s="439"/>
      <c r="K51" s="495"/>
    </row>
    <row r="52" spans="1:10" s="285" customFormat="1" ht="18" customHeight="1">
      <c r="A52" s="857" t="s">
        <v>420</v>
      </c>
      <c r="B52" s="195"/>
      <c r="C52" s="766"/>
      <c r="D52" s="766" t="s">
        <v>540</v>
      </c>
      <c r="E52" s="766" t="s">
        <v>727</v>
      </c>
      <c r="F52" s="766" t="s">
        <v>726</v>
      </c>
      <c r="G52" s="766" t="s">
        <v>190</v>
      </c>
      <c r="H52" s="766" t="s">
        <v>191</v>
      </c>
      <c r="I52" s="766" t="s">
        <v>29</v>
      </c>
      <c r="J52" s="766"/>
    </row>
    <row r="53" spans="1:9" s="285" customFormat="1" ht="12.75" customHeight="1">
      <c r="A53" s="295"/>
      <c r="B53" s="295"/>
      <c r="C53" s="745"/>
      <c r="D53" s="745" t="s">
        <v>41</v>
      </c>
      <c r="E53" s="858"/>
      <c r="F53" s="859"/>
      <c r="G53" s="859"/>
      <c r="H53" s="859"/>
      <c r="I53" s="859"/>
    </row>
    <row r="54" spans="1:17" s="285" customFormat="1" ht="15" customHeight="1">
      <c r="A54" s="582" t="s">
        <v>499</v>
      </c>
      <c r="B54" s="642"/>
      <c r="D54" s="839">
        <v>0.368</v>
      </c>
      <c r="E54" s="840">
        <v>0.309</v>
      </c>
      <c r="F54" s="840">
        <v>0.403</v>
      </c>
      <c r="G54" s="840">
        <v>0.563</v>
      </c>
      <c r="H54" s="840">
        <v>0.572</v>
      </c>
      <c r="I54" s="840">
        <v>0.209</v>
      </c>
      <c r="K54" s="330"/>
      <c r="Q54" s="296"/>
    </row>
    <row r="55" spans="1:17" s="285" customFormat="1" ht="15" customHeight="1">
      <c r="A55" s="582" t="s">
        <v>295</v>
      </c>
      <c r="B55" s="641"/>
      <c r="D55" s="841">
        <v>0.347</v>
      </c>
      <c r="E55" s="840">
        <v>0.271</v>
      </c>
      <c r="F55" s="840">
        <v>0.363</v>
      </c>
      <c r="G55" s="840">
        <v>0.458</v>
      </c>
      <c r="H55" s="840">
        <v>0.495</v>
      </c>
      <c r="I55" s="840">
        <v>0.176</v>
      </c>
      <c r="K55" s="330"/>
      <c r="Q55" s="296"/>
    </row>
    <row r="56" spans="1:17" s="285" customFormat="1" ht="15" customHeight="1">
      <c r="A56" s="582" t="s">
        <v>296</v>
      </c>
      <c r="B56" s="641"/>
      <c r="D56" s="841">
        <v>0.082</v>
      </c>
      <c r="E56" s="840">
        <v>0.101</v>
      </c>
      <c r="F56" s="840">
        <v>0.13</v>
      </c>
      <c r="G56" s="840">
        <v>0.119</v>
      </c>
      <c r="H56" s="840">
        <v>0.078</v>
      </c>
      <c r="I56" s="840">
        <v>0.069</v>
      </c>
      <c r="K56" s="330"/>
      <c r="Q56" s="296"/>
    </row>
    <row r="57" spans="1:17" s="285" customFormat="1" ht="15" customHeight="1">
      <c r="A57" s="582" t="s">
        <v>297</v>
      </c>
      <c r="B57" s="641"/>
      <c r="D57" s="841">
        <v>0.103</v>
      </c>
      <c r="E57" s="840">
        <v>0.117</v>
      </c>
      <c r="F57" s="840">
        <v>0.148</v>
      </c>
      <c r="G57" s="840">
        <v>0.131</v>
      </c>
      <c r="H57" s="840">
        <v>0.104</v>
      </c>
      <c r="I57" s="840">
        <v>0.099</v>
      </c>
      <c r="K57" s="330"/>
      <c r="Q57" s="296"/>
    </row>
    <row r="58" spans="1:17" s="285" customFormat="1" ht="15" customHeight="1">
      <c r="A58" s="582" t="s">
        <v>298</v>
      </c>
      <c r="B58" s="641"/>
      <c r="D58" s="841">
        <v>0.46</v>
      </c>
      <c r="E58" s="840">
        <v>0.523</v>
      </c>
      <c r="F58" s="840">
        <v>0.432</v>
      </c>
      <c r="G58" s="840">
        <v>0.344</v>
      </c>
      <c r="H58" s="840">
        <v>0.432</v>
      </c>
      <c r="I58" s="840">
        <v>0.57</v>
      </c>
      <c r="K58" s="330"/>
      <c r="Q58" s="296"/>
    </row>
    <row r="59" spans="1:17" s="285" customFormat="1" ht="15" customHeight="1">
      <c r="A59" s="582" t="s">
        <v>299</v>
      </c>
      <c r="B59" s="641"/>
      <c r="D59" s="841">
        <v>0.02</v>
      </c>
      <c r="E59" s="840">
        <v>0.022</v>
      </c>
      <c r="F59" s="840">
        <v>0.021</v>
      </c>
      <c r="G59" s="840">
        <v>0.02</v>
      </c>
      <c r="H59" s="840">
        <v>0.025</v>
      </c>
      <c r="I59" s="840">
        <v>0.03</v>
      </c>
      <c r="K59" s="330"/>
      <c r="Q59" s="296"/>
    </row>
    <row r="60" spans="1:17" s="285" customFormat="1" ht="15" customHeight="1">
      <c r="A60" s="582" t="s">
        <v>300</v>
      </c>
      <c r="B60" s="641"/>
      <c r="D60" s="841">
        <v>0.021</v>
      </c>
      <c r="E60" s="840">
        <v>0.021</v>
      </c>
      <c r="F60" s="840">
        <v>0.023</v>
      </c>
      <c r="G60" s="840">
        <v>0.022</v>
      </c>
      <c r="H60" s="840">
        <v>0.026</v>
      </c>
      <c r="I60" s="840">
        <v>0.026</v>
      </c>
      <c r="K60" s="330"/>
      <c r="Q60" s="297"/>
    </row>
    <row r="61" spans="1:17" s="285" customFormat="1" ht="15" customHeight="1">
      <c r="A61" s="582" t="s">
        <v>301</v>
      </c>
      <c r="B61" s="641"/>
      <c r="D61" s="841">
        <v>0.629</v>
      </c>
      <c r="E61" s="840">
        <v>0.703</v>
      </c>
      <c r="F61" s="840">
        <v>0.475</v>
      </c>
      <c r="G61" s="840">
        <v>0.339</v>
      </c>
      <c r="H61" s="840">
        <v>0.396</v>
      </c>
      <c r="I61" s="840">
        <v>0.48</v>
      </c>
      <c r="K61" s="330"/>
      <c r="Q61" s="297"/>
    </row>
    <row r="62" spans="1:17" s="285" customFormat="1" ht="15" customHeight="1">
      <c r="A62" s="582" t="s">
        <v>584</v>
      </c>
      <c r="B62" s="641"/>
      <c r="D62" s="841">
        <v>0.407</v>
      </c>
      <c r="E62" s="840">
        <v>0.465</v>
      </c>
      <c r="F62" s="840">
        <v>0.314</v>
      </c>
      <c r="G62" s="840">
        <v>0.238</v>
      </c>
      <c r="H62" s="840">
        <v>0.293</v>
      </c>
      <c r="I62" s="840">
        <v>0.34</v>
      </c>
      <c r="K62" s="330"/>
      <c r="Q62" s="297"/>
    </row>
    <row r="63" spans="1:17" s="285" customFormat="1" ht="15" customHeight="1">
      <c r="A63" s="585" t="s">
        <v>522</v>
      </c>
      <c r="B63" s="641"/>
      <c r="D63" s="842">
        <v>0.0075</v>
      </c>
      <c r="E63" s="718">
        <v>0.0032</v>
      </c>
      <c r="F63" s="718">
        <v>0.0037</v>
      </c>
      <c r="G63" s="718">
        <v>0.0058</v>
      </c>
      <c r="H63" s="718">
        <v>0.0073</v>
      </c>
      <c r="I63" s="718">
        <v>0.0147</v>
      </c>
      <c r="K63" s="330"/>
      <c r="Q63" s="298"/>
    </row>
    <row r="64" spans="1:17" s="285" customFormat="1" ht="15" customHeight="1">
      <c r="A64" s="585" t="s">
        <v>302</v>
      </c>
      <c r="B64" s="641"/>
      <c r="D64" s="842">
        <v>0.0027</v>
      </c>
      <c r="E64" s="718">
        <v>0.0007</v>
      </c>
      <c r="F64" s="718">
        <v>0.0013</v>
      </c>
      <c r="G64" s="718">
        <v>0.0019</v>
      </c>
      <c r="H64" s="718">
        <v>0.0033</v>
      </c>
      <c r="I64" s="718">
        <v>0.0055</v>
      </c>
      <c r="K64" s="330"/>
      <c r="Q64" s="298"/>
    </row>
    <row r="65" spans="1:17" s="285" customFormat="1" ht="14.25" customHeight="1">
      <c r="A65" s="585" t="s">
        <v>523</v>
      </c>
      <c r="B65" s="641"/>
      <c r="D65" s="843">
        <v>23.05</v>
      </c>
      <c r="E65" s="844">
        <v>35.5</v>
      </c>
      <c r="F65" s="844">
        <v>26.5</v>
      </c>
      <c r="G65" s="844">
        <v>25.3</v>
      </c>
      <c r="H65" s="844">
        <v>12.1</v>
      </c>
      <c r="I65" s="844">
        <v>5.8</v>
      </c>
      <c r="K65" s="330"/>
      <c r="Q65" s="296"/>
    </row>
    <row r="66" spans="1:17" s="285" customFormat="1" ht="15" customHeight="1">
      <c r="A66" s="585" t="s">
        <v>303</v>
      </c>
      <c r="B66" s="641"/>
      <c r="D66" s="841">
        <v>-0.351</v>
      </c>
      <c r="E66" s="840">
        <v>0.355</v>
      </c>
      <c r="F66" s="840">
        <v>0.059</v>
      </c>
      <c r="G66" s="840">
        <v>1.107</v>
      </c>
      <c r="H66" s="840">
        <v>1.103</v>
      </c>
      <c r="I66" s="840">
        <v>0.616</v>
      </c>
      <c r="K66" s="330"/>
      <c r="Q66" s="299"/>
    </row>
    <row r="67" spans="1:17" ht="13.5">
      <c r="A67" s="585" t="s">
        <v>148</v>
      </c>
      <c r="B67" s="641"/>
      <c r="D67" s="845">
        <v>2690</v>
      </c>
      <c r="E67" s="846">
        <v>2640</v>
      </c>
      <c r="F67" s="846">
        <v>2117</v>
      </c>
      <c r="G67" s="846">
        <v>1725</v>
      </c>
      <c r="H67" s="846">
        <v>1121</v>
      </c>
      <c r="I67" s="846">
        <v>1025</v>
      </c>
      <c r="J67" s="269"/>
      <c r="K67" s="330"/>
      <c r="Q67" s="296"/>
    </row>
    <row r="68" spans="1:17" ht="7.5" customHeight="1">
      <c r="A68" s="337"/>
      <c r="B68" s="180"/>
      <c r="D68" s="501"/>
      <c r="E68" s="277"/>
      <c r="F68" s="277"/>
      <c r="G68" s="277"/>
      <c r="H68" s="277"/>
      <c r="I68" s="277"/>
      <c r="J68" s="269"/>
      <c r="K68" s="269"/>
      <c r="Q68" s="296"/>
    </row>
    <row r="69" spans="1:17" ht="13.5">
      <c r="A69" s="856" t="s">
        <v>304</v>
      </c>
      <c r="B69" s="180"/>
      <c r="D69" s="277"/>
      <c r="E69" s="496"/>
      <c r="F69" s="277"/>
      <c r="G69" s="277"/>
      <c r="H69" s="277"/>
      <c r="I69" s="277"/>
      <c r="J69" s="269"/>
      <c r="K69" s="269"/>
      <c r="Q69" s="296"/>
    </row>
    <row r="70" spans="1:11" ht="13.5">
      <c r="A70" s="585" t="s">
        <v>494</v>
      </c>
      <c r="B70" s="603"/>
      <c r="D70" s="844">
        <v>109.24</v>
      </c>
      <c r="E70" s="847">
        <v>87.64</v>
      </c>
      <c r="F70" s="904">
        <v>87.57</v>
      </c>
      <c r="G70" s="577">
        <v>76.59</v>
      </c>
      <c r="H70" s="848">
        <v>86.97</v>
      </c>
      <c r="I70" s="848">
        <v>87.39</v>
      </c>
      <c r="J70" s="269"/>
      <c r="K70" s="269"/>
    </row>
    <row r="71" spans="1:11" ht="13.5">
      <c r="A71" s="585" t="s">
        <v>233</v>
      </c>
      <c r="B71" s="603"/>
      <c r="D71" s="844">
        <v>124.38</v>
      </c>
      <c r="E71" s="849">
        <v>91.65</v>
      </c>
      <c r="F71" s="580">
        <v>93.72</v>
      </c>
      <c r="G71" s="577">
        <v>74.7</v>
      </c>
      <c r="H71" s="577">
        <v>83.51</v>
      </c>
      <c r="I71" s="577">
        <v>89.76</v>
      </c>
      <c r="J71" s="269"/>
      <c r="K71" s="269"/>
    </row>
    <row r="72" spans="1:11" ht="13.5">
      <c r="A72" s="498"/>
      <c r="B72" s="498"/>
      <c r="C72" s="498"/>
      <c r="D72" s="498"/>
      <c r="E72" s="499"/>
      <c r="F72" s="499"/>
      <c r="G72" s="499"/>
      <c r="H72" s="499"/>
      <c r="I72" s="499"/>
      <c r="J72" s="461"/>
      <c r="K72" s="461"/>
    </row>
    <row r="73" spans="1:11" ht="13.5">
      <c r="A73" s="498"/>
      <c r="B73" s="498"/>
      <c r="C73" s="498"/>
      <c r="D73" s="498"/>
      <c r="E73" s="499"/>
      <c r="F73" s="499"/>
      <c r="G73" s="499"/>
      <c r="H73" s="499"/>
      <c r="I73" s="499"/>
      <c r="J73" s="461"/>
      <c r="K73" s="461"/>
    </row>
    <row r="74" spans="1:11" ht="13.5">
      <c r="A74" s="498"/>
      <c r="B74" s="498"/>
      <c r="C74" s="498"/>
      <c r="D74" s="498"/>
      <c r="E74" s="499"/>
      <c r="F74" s="499"/>
      <c r="G74" s="499"/>
      <c r="H74" s="499"/>
      <c r="I74" s="499"/>
      <c r="J74" s="461"/>
      <c r="K74" s="461"/>
    </row>
    <row r="75" spans="1:11" ht="13.5">
      <c r="A75" s="498"/>
      <c r="B75" s="498"/>
      <c r="C75" s="498"/>
      <c r="D75" s="498"/>
      <c r="E75" s="499"/>
      <c r="F75" s="499"/>
      <c r="G75" s="499"/>
      <c r="H75" s="499"/>
      <c r="I75" s="499"/>
      <c r="J75" s="461"/>
      <c r="K75" s="461"/>
    </row>
    <row r="76" spans="1:11" ht="14.25">
      <c r="A76" s="259"/>
      <c r="B76" s="259"/>
      <c r="C76" s="259"/>
      <c r="D76" s="259"/>
      <c r="E76" s="300"/>
      <c r="F76" s="300"/>
      <c r="G76" s="300"/>
      <c r="H76" s="300"/>
      <c r="I76" s="300"/>
      <c r="J76" s="272"/>
      <c r="K76" s="272"/>
    </row>
    <row r="77" spans="1:11" ht="14.25">
      <c r="A77" s="259"/>
      <c r="B77" s="259"/>
      <c r="C77" s="259"/>
      <c r="D77" s="259"/>
      <c r="E77" s="300"/>
      <c r="F77" s="300"/>
      <c r="G77" s="300"/>
      <c r="H77" s="300"/>
      <c r="I77" s="300"/>
      <c r="J77" s="272"/>
      <c r="K77" s="272"/>
    </row>
    <row r="78" spans="1:11" ht="14.25">
      <c r="A78" s="259"/>
      <c r="B78" s="259"/>
      <c r="C78" s="259"/>
      <c r="D78" s="259"/>
      <c r="E78" s="300"/>
      <c r="F78" s="300"/>
      <c r="G78" s="300"/>
      <c r="H78" s="300"/>
      <c r="I78" s="300"/>
      <c r="J78" s="272"/>
      <c r="K78" s="272"/>
    </row>
    <row r="79" spans="1:11" ht="14.25">
      <c r="A79" s="259"/>
      <c r="B79" s="259"/>
      <c r="C79" s="259"/>
      <c r="D79" s="259"/>
      <c r="E79" s="300"/>
      <c r="F79" s="300"/>
      <c r="G79" s="300"/>
      <c r="H79" s="300"/>
      <c r="I79" s="300"/>
      <c r="J79" s="272"/>
      <c r="K79" s="272"/>
    </row>
    <row r="80" spans="1:11" ht="14.25">
      <c r="A80" s="259"/>
      <c r="B80" s="259"/>
      <c r="C80" s="259"/>
      <c r="D80" s="259"/>
      <c r="E80" s="300"/>
      <c r="F80" s="300"/>
      <c r="G80" s="300"/>
      <c r="H80" s="300"/>
      <c r="I80" s="300"/>
      <c r="J80" s="272"/>
      <c r="K80" s="272"/>
    </row>
    <row r="81" spans="1:11" ht="14.25">
      <c r="A81" s="259"/>
      <c r="B81" s="259"/>
      <c r="C81" s="259"/>
      <c r="D81" s="259"/>
      <c r="E81" s="300"/>
      <c r="F81" s="300"/>
      <c r="G81" s="300"/>
      <c r="H81" s="300"/>
      <c r="I81" s="300"/>
      <c r="J81" s="272"/>
      <c r="K81" s="272"/>
    </row>
    <row r="82" spans="1:11" ht="14.25">
      <c r="A82" s="259"/>
      <c r="B82" s="259"/>
      <c r="C82" s="259"/>
      <c r="D82" s="259"/>
      <c r="E82" s="300"/>
      <c r="F82" s="300"/>
      <c r="G82" s="300"/>
      <c r="H82" s="300"/>
      <c r="I82" s="300"/>
      <c r="J82" s="272"/>
      <c r="K82" s="272"/>
    </row>
    <row r="83" spans="1:11" ht="14.25">
      <c r="A83" s="259"/>
      <c r="B83" s="259"/>
      <c r="C83" s="259"/>
      <c r="D83" s="259"/>
      <c r="E83" s="300"/>
      <c r="F83" s="300"/>
      <c r="G83" s="300"/>
      <c r="H83" s="300"/>
      <c r="I83" s="300"/>
      <c r="J83" s="272"/>
      <c r="K83" s="272"/>
    </row>
    <row r="84" spans="1:11" ht="14.25">
      <c r="A84" s="259"/>
      <c r="B84" s="259"/>
      <c r="C84" s="259"/>
      <c r="D84" s="259"/>
      <c r="E84" s="300"/>
      <c r="F84" s="300"/>
      <c r="G84" s="300"/>
      <c r="H84" s="300"/>
      <c r="I84" s="300"/>
      <c r="J84" s="272"/>
      <c r="K84" s="272"/>
    </row>
  </sheetData>
  <sheetProtection selectLockedCells="1"/>
  <printOptions/>
  <pageMargins left="0.6692913385826772" right="0.6692913385826772" top="0.6692913385826772" bottom="0.6692913385826772" header="0.35433070866141736" footer="0.4330708661417323"/>
  <pageSetup fitToHeight="1" fitToWidth="1" horizontalDpi="600" verticalDpi="600" orientation="portrait" paperSize="9" scale="72" r:id="rId1"/>
  <headerFooter alignWithMargins="0">
    <oddFooter>&amp;R&amp;"Lais Light,Regular"&amp;9ISK million</oddFooter>
  </headerFooter>
</worksheet>
</file>

<file path=xl/worksheets/sheet4.xml><?xml version="1.0" encoding="utf-8"?>
<worksheet xmlns="http://schemas.openxmlformats.org/spreadsheetml/2006/main" xmlns:r="http://schemas.openxmlformats.org/officeDocument/2006/relationships">
  <sheetPr codeName="Sheet8"/>
  <dimension ref="A1:J123"/>
  <sheetViews>
    <sheetView showGridLines="0" zoomScaleSheetLayoutView="100" workbookViewId="0" topLeftCell="A1">
      <selection activeCell="A1" sqref="A1"/>
    </sheetView>
  </sheetViews>
  <sheetFormatPr defaultColWidth="9.140625" defaultRowHeight="12.75"/>
  <cols>
    <col min="1" max="1" width="5.00390625" style="954" customWidth="1"/>
    <col min="2" max="2" width="58.8515625" style="19" customWidth="1"/>
    <col min="3" max="3" width="9.140625" style="19" customWidth="1"/>
    <col min="4" max="4" width="1.28515625" style="19" customWidth="1"/>
    <col min="5" max="5" width="9.140625" style="19" customWidth="1"/>
    <col min="6" max="6" width="1.28515625" style="19" customWidth="1"/>
    <col min="7" max="7" width="9.7109375" style="27" customWidth="1"/>
    <col min="8" max="8" width="1.28515625" style="27" customWidth="1"/>
    <col min="9" max="9" width="9.7109375" style="27" customWidth="1"/>
    <col min="10" max="10" width="9.140625" style="19" customWidth="1"/>
    <col min="11" max="16384" width="10.28125" style="19" customWidth="1"/>
  </cols>
  <sheetData>
    <row r="1" spans="1:9" s="18" customFormat="1" ht="36" customHeight="1">
      <c r="A1" s="936" t="s">
        <v>42</v>
      </c>
      <c r="B1" s="16"/>
      <c r="C1" s="16"/>
      <c r="D1" s="16"/>
      <c r="E1" s="16"/>
      <c r="F1" s="16"/>
      <c r="G1" s="17"/>
      <c r="H1" s="17"/>
      <c r="I1" s="17"/>
    </row>
    <row r="2" spans="1:9" s="18" customFormat="1" ht="10.5" customHeight="1">
      <c r="A2" s="937"/>
      <c r="B2" s="20"/>
      <c r="G2" s="21"/>
      <c r="H2" s="21"/>
      <c r="I2" s="22"/>
    </row>
    <row r="3" spans="1:9" s="18" customFormat="1" ht="18" customHeight="1">
      <c r="A3" s="937"/>
      <c r="B3" s="20"/>
      <c r="C3" s="71"/>
      <c r="D3" s="71"/>
      <c r="G3" s="21"/>
      <c r="H3" s="21"/>
      <c r="I3" s="22"/>
    </row>
    <row r="4" spans="1:9" s="18" customFormat="1" ht="12" customHeight="1">
      <c r="A4" s="938"/>
      <c r="B4" s="23"/>
      <c r="C4" s="72"/>
      <c r="D4" s="72"/>
      <c r="E4" s="24"/>
      <c r="F4" s="24"/>
      <c r="G4" s="25"/>
      <c r="H4" s="25"/>
      <c r="I4" s="26"/>
    </row>
    <row r="5" spans="1:9" s="18" customFormat="1" ht="18" customHeight="1">
      <c r="A5" s="939"/>
      <c r="B5" s="74"/>
      <c r="C5" s="67"/>
      <c r="D5" s="67"/>
      <c r="E5" s="67"/>
      <c r="F5" s="32"/>
      <c r="G5" s="67"/>
      <c r="H5" s="67"/>
      <c r="I5" s="67"/>
    </row>
    <row r="6" spans="1:9" s="18" customFormat="1" ht="15" customHeight="1">
      <c r="A6" s="940" t="s">
        <v>266</v>
      </c>
      <c r="B6" s="551"/>
      <c r="C6" s="553" t="s">
        <v>140</v>
      </c>
      <c r="D6" s="553"/>
      <c r="E6" s="553" t="s">
        <v>141</v>
      </c>
      <c r="F6" s="552"/>
      <c r="G6" s="553" t="s">
        <v>37</v>
      </c>
      <c r="H6" s="553"/>
      <c r="I6" s="553" t="s">
        <v>38</v>
      </c>
    </row>
    <row r="7" spans="1:9" s="18" customFormat="1" ht="15.75" customHeight="1">
      <c r="A7" s="941"/>
      <c r="B7" s="314"/>
      <c r="F7" s="316"/>
      <c r="G7" s="511"/>
      <c r="H7" s="315"/>
      <c r="I7" s="315"/>
    </row>
    <row r="8" spans="1:9" ht="15" customHeight="1">
      <c r="A8" s="942"/>
      <c r="B8" s="317"/>
      <c r="F8" s="317"/>
      <c r="G8" s="512"/>
      <c r="H8" s="318"/>
      <c r="I8" s="318"/>
    </row>
    <row r="9" spans="1:9" ht="15" customHeight="1">
      <c r="A9" s="943"/>
      <c r="B9" s="776" t="s">
        <v>805</v>
      </c>
      <c r="C9" s="602">
        <v>89097</v>
      </c>
      <c r="D9" s="922"/>
      <c r="E9" s="602">
        <v>49078</v>
      </c>
      <c r="F9" s="831"/>
      <c r="G9" s="602">
        <v>159584</v>
      </c>
      <c r="H9" s="923"/>
      <c r="I9" s="602">
        <v>90124</v>
      </c>
    </row>
    <row r="10" spans="1:9" ht="15" customHeight="1">
      <c r="A10" s="943"/>
      <c r="B10" s="776" t="s">
        <v>268</v>
      </c>
      <c r="C10" s="602">
        <v>68179</v>
      </c>
      <c r="D10" s="924"/>
      <c r="E10" s="602">
        <v>35578</v>
      </c>
      <c r="F10" s="833"/>
      <c r="G10" s="602">
        <v>123411</v>
      </c>
      <c r="H10" s="923"/>
      <c r="I10" s="602">
        <v>65745</v>
      </c>
    </row>
    <row r="11" spans="1:9" s="30" customFormat="1" ht="18" customHeight="1">
      <c r="A11" s="944" t="s">
        <v>809</v>
      </c>
      <c r="B11" s="518" t="s">
        <v>802</v>
      </c>
      <c r="C11" s="521">
        <v>20918</v>
      </c>
      <c r="D11" s="519"/>
      <c r="E11" s="521">
        <v>13500</v>
      </c>
      <c r="F11" s="520"/>
      <c r="G11" s="521">
        <v>36173</v>
      </c>
      <c r="H11" s="521"/>
      <c r="I11" s="521">
        <v>24380</v>
      </c>
    </row>
    <row r="12" spans="1:9" s="30" customFormat="1" ht="15" customHeight="1">
      <c r="A12" s="943"/>
      <c r="B12" s="323"/>
      <c r="C12" s="324"/>
      <c r="E12" s="324"/>
      <c r="F12" s="325"/>
      <c r="G12" s="324"/>
      <c r="H12" s="324"/>
      <c r="I12" s="324"/>
    </row>
    <row r="13" spans="1:9" s="30" customFormat="1" ht="15" customHeight="1">
      <c r="A13" s="945"/>
      <c r="B13" s="776" t="s">
        <v>245</v>
      </c>
      <c r="C13" s="602">
        <v>14256</v>
      </c>
      <c r="D13" s="925"/>
      <c r="E13" s="602">
        <v>11013</v>
      </c>
      <c r="F13" s="831"/>
      <c r="G13" s="602">
        <v>27700</v>
      </c>
      <c r="H13" s="923"/>
      <c r="I13" s="602">
        <v>21900</v>
      </c>
    </row>
    <row r="14" spans="1:9" s="30" customFormat="1" ht="15" customHeight="1">
      <c r="A14" s="943"/>
      <c r="B14" s="926" t="s">
        <v>412</v>
      </c>
      <c r="C14" s="602">
        <v>3366</v>
      </c>
      <c r="D14" s="927"/>
      <c r="E14" s="602">
        <v>1285</v>
      </c>
      <c r="F14" s="833"/>
      <c r="G14" s="602">
        <v>5907</v>
      </c>
      <c r="H14" s="923"/>
      <c r="I14" s="602">
        <v>2409</v>
      </c>
    </row>
    <row r="15" spans="1:9" s="30" customFormat="1" ht="18" customHeight="1">
      <c r="A15" s="944"/>
      <c r="B15" s="518" t="s">
        <v>246</v>
      </c>
      <c r="C15" s="521">
        <v>10890</v>
      </c>
      <c r="D15" s="519"/>
      <c r="E15" s="521">
        <v>9729</v>
      </c>
      <c r="F15" s="520"/>
      <c r="G15" s="521">
        <v>21793</v>
      </c>
      <c r="H15" s="521"/>
      <c r="I15" s="521">
        <v>19490</v>
      </c>
    </row>
    <row r="16" spans="1:9" s="30" customFormat="1" ht="12" customHeight="1">
      <c r="A16" s="943"/>
      <c r="B16" s="321"/>
      <c r="C16" s="324"/>
      <c r="E16" s="324"/>
      <c r="F16" s="325"/>
      <c r="G16" s="324"/>
      <c r="H16" s="324"/>
      <c r="I16" s="324"/>
    </row>
    <row r="17" spans="1:9" s="30" customFormat="1" ht="15" customHeight="1">
      <c r="A17" s="944" t="s">
        <v>702</v>
      </c>
      <c r="B17" s="582" t="s">
        <v>833</v>
      </c>
      <c r="C17" s="928">
        <v>5253</v>
      </c>
      <c r="D17" s="925"/>
      <c r="E17" s="928">
        <v>4754</v>
      </c>
      <c r="F17" s="832"/>
      <c r="G17" s="928">
        <v>20010</v>
      </c>
      <c r="H17" s="928"/>
      <c r="I17" s="602">
        <v>9273</v>
      </c>
    </row>
    <row r="18" spans="1:9" s="30" customFormat="1" ht="15" customHeight="1">
      <c r="A18" s="944" t="s">
        <v>519</v>
      </c>
      <c r="B18" s="582" t="s">
        <v>643</v>
      </c>
      <c r="C18" s="602">
        <v>-100</v>
      </c>
      <c r="D18" s="925"/>
      <c r="E18" s="602">
        <v>1191</v>
      </c>
      <c r="F18" s="929"/>
      <c r="G18" s="602">
        <v>-180</v>
      </c>
      <c r="H18" s="923"/>
      <c r="I18" s="602">
        <v>1133</v>
      </c>
    </row>
    <row r="19" spans="1:9" s="30" customFormat="1" ht="15" customHeight="1">
      <c r="A19" s="944"/>
      <c r="B19" s="777" t="s">
        <v>173</v>
      </c>
      <c r="C19" s="602">
        <v>6</v>
      </c>
      <c r="D19" s="927"/>
      <c r="E19" s="602">
        <v>9</v>
      </c>
      <c r="F19" s="929"/>
      <c r="G19" s="602">
        <v>8</v>
      </c>
      <c r="H19" s="923"/>
      <c r="I19" s="602">
        <v>4348</v>
      </c>
    </row>
    <row r="20" spans="1:9" s="30" customFormat="1" ht="18" customHeight="1">
      <c r="A20" s="944"/>
      <c r="B20" s="518" t="s">
        <v>803</v>
      </c>
      <c r="C20" s="521">
        <v>5159</v>
      </c>
      <c r="D20" s="519"/>
      <c r="E20" s="521">
        <v>5955</v>
      </c>
      <c r="F20" s="521"/>
      <c r="G20" s="521">
        <v>19838</v>
      </c>
      <c r="H20" s="521"/>
      <c r="I20" s="521">
        <v>14754</v>
      </c>
    </row>
    <row r="21" spans="1:9" s="30" customFormat="1" ht="15" customHeight="1">
      <c r="A21" s="946"/>
      <c r="B21" s="331"/>
      <c r="C21" s="332"/>
      <c r="E21" s="332"/>
      <c r="F21" s="332"/>
      <c r="G21" s="332"/>
      <c r="H21" s="332"/>
      <c r="I21" s="332"/>
    </row>
    <row r="22" spans="1:9" s="30" customFormat="1" ht="15" customHeight="1">
      <c r="A22" s="946"/>
      <c r="B22" s="522" t="s">
        <v>804</v>
      </c>
      <c r="C22" s="523">
        <v>36967</v>
      </c>
      <c r="D22" s="519"/>
      <c r="E22" s="523">
        <v>29184</v>
      </c>
      <c r="F22" s="523"/>
      <c r="G22" s="523">
        <v>77804</v>
      </c>
      <c r="H22" s="523"/>
      <c r="I22" s="523">
        <v>58624</v>
      </c>
    </row>
    <row r="23" spans="1:9" s="30" customFormat="1" ht="15" customHeight="1">
      <c r="A23" s="946"/>
      <c r="B23" s="329"/>
      <c r="C23" s="326"/>
      <c r="E23" s="326"/>
      <c r="F23" s="328"/>
      <c r="G23" s="326"/>
      <c r="H23" s="326"/>
      <c r="I23" s="326"/>
    </row>
    <row r="24" spans="1:9" s="30" customFormat="1" ht="15" customHeight="1">
      <c r="A24" s="944" t="s">
        <v>406</v>
      </c>
      <c r="B24" s="776" t="s">
        <v>504</v>
      </c>
      <c r="C24" s="602">
        <v>10927</v>
      </c>
      <c r="D24" s="925"/>
      <c r="E24" s="602">
        <v>8919</v>
      </c>
      <c r="F24" s="929"/>
      <c r="G24" s="602">
        <v>21560</v>
      </c>
      <c r="H24" s="923"/>
      <c r="I24" s="602">
        <v>16890</v>
      </c>
    </row>
    <row r="25" spans="1:9" s="30" customFormat="1" ht="15" customHeight="1">
      <c r="A25" s="943"/>
      <c r="B25" s="776" t="s">
        <v>269</v>
      </c>
      <c r="C25" s="602">
        <v>7637</v>
      </c>
      <c r="D25" s="927"/>
      <c r="E25" s="602">
        <v>4731</v>
      </c>
      <c r="F25" s="929"/>
      <c r="G25" s="602">
        <v>14238</v>
      </c>
      <c r="H25" s="923"/>
      <c r="I25" s="602">
        <v>9175</v>
      </c>
    </row>
    <row r="26" spans="1:9" s="30" customFormat="1" ht="18" customHeight="1">
      <c r="A26" s="943"/>
      <c r="B26" s="518" t="s">
        <v>244</v>
      </c>
      <c r="C26" s="521">
        <v>18564</v>
      </c>
      <c r="D26" s="519"/>
      <c r="E26" s="521">
        <v>13650</v>
      </c>
      <c r="F26" s="524"/>
      <c r="G26" s="521">
        <v>35797</v>
      </c>
      <c r="H26" s="521"/>
      <c r="I26" s="521">
        <v>26065</v>
      </c>
    </row>
    <row r="27" spans="1:9" s="30" customFormat="1" ht="18" customHeight="1">
      <c r="A27" s="943"/>
      <c r="B27" s="321"/>
      <c r="C27" s="334"/>
      <c r="E27" s="334"/>
      <c r="F27" s="327"/>
      <c r="G27" s="334"/>
      <c r="H27" s="334"/>
      <c r="I27" s="334"/>
    </row>
    <row r="28" spans="1:9" s="30" customFormat="1" ht="15" customHeight="1">
      <c r="A28" s="944" t="s">
        <v>571</v>
      </c>
      <c r="B28" s="777" t="s">
        <v>376</v>
      </c>
      <c r="C28" s="602">
        <v>6953</v>
      </c>
      <c r="D28" s="927"/>
      <c r="E28" s="602">
        <v>1501</v>
      </c>
      <c r="F28" s="930"/>
      <c r="G28" s="602">
        <v>10867</v>
      </c>
      <c r="H28" s="923"/>
      <c r="I28" s="602">
        <v>3050</v>
      </c>
    </row>
    <row r="29" spans="1:9" s="30" customFormat="1" ht="18" customHeight="1">
      <c r="A29" s="946"/>
      <c r="B29" s="518" t="s">
        <v>836</v>
      </c>
      <c r="C29" s="521">
        <v>11450</v>
      </c>
      <c r="D29" s="519"/>
      <c r="E29" s="521">
        <v>14033</v>
      </c>
      <c r="F29" s="524"/>
      <c r="G29" s="521">
        <v>31140</v>
      </c>
      <c r="H29" s="521"/>
      <c r="I29" s="521">
        <v>29509</v>
      </c>
    </row>
    <row r="30" spans="1:9" s="30" customFormat="1" ht="18" customHeight="1">
      <c r="A30" s="946"/>
      <c r="B30" s="331"/>
      <c r="C30" s="332"/>
      <c r="E30" s="332"/>
      <c r="F30" s="336"/>
      <c r="G30" s="332"/>
      <c r="H30" s="332"/>
      <c r="I30" s="332"/>
    </row>
    <row r="31" spans="1:9" s="30" customFormat="1" ht="13.5">
      <c r="A31" s="947" t="s">
        <v>407</v>
      </c>
      <c r="B31" s="777" t="s">
        <v>505</v>
      </c>
      <c r="C31" s="602">
        <v>-598</v>
      </c>
      <c r="D31" s="927"/>
      <c r="E31" s="602">
        <v>1490</v>
      </c>
      <c r="F31" s="777"/>
      <c r="G31" s="602">
        <v>1667</v>
      </c>
      <c r="H31" s="923"/>
      <c r="I31" s="602">
        <v>3206</v>
      </c>
    </row>
    <row r="32" spans="1:9" s="30" customFormat="1" ht="18" customHeight="1">
      <c r="A32" s="946"/>
      <c r="B32" s="518" t="s">
        <v>265</v>
      </c>
      <c r="C32" s="521">
        <v>12048</v>
      </c>
      <c r="D32" s="519"/>
      <c r="E32" s="521">
        <v>12542</v>
      </c>
      <c r="F32" s="524"/>
      <c r="G32" s="521">
        <v>29473</v>
      </c>
      <c r="H32" s="521"/>
      <c r="I32" s="521">
        <v>26303</v>
      </c>
    </row>
    <row r="33" spans="1:10" s="30" customFormat="1" ht="15" customHeight="1">
      <c r="A33" s="943"/>
      <c r="B33" s="321"/>
      <c r="C33" s="334"/>
      <c r="E33" s="334"/>
      <c r="F33" s="325"/>
      <c r="G33" s="334"/>
      <c r="H33" s="334"/>
      <c r="I33" s="334"/>
      <c r="J33" s="33"/>
    </row>
    <row r="34" spans="1:9" s="30" customFormat="1" ht="15" customHeight="1">
      <c r="A34" s="948"/>
      <c r="B34" s="525" t="s">
        <v>506</v>
      </c>
      <c r="C34" s="338"/>
      <c r="E34" s="338"/>
      <c r="F34" s="319"/>
      <c r="G34" s="338"/>
      <c r="H34" s="326"/>
      <c r="I34" s="338"/>
    </row>
    <row r="35" spans="1:9" s="30" customFormat="1" ht="15" customHeight="1">
      <c r="A35" s="943"/>
      <c r="B35" s="776" t="s">
        <v>792</v>
      </c>
      <c r="C35" s="602">
        <v>11876</v>
      </c>
      <c r="D35" s="925"/>
      <c r="E35" s="602">
        <v>12248</v>
      </c>
      <c r="F35" s="931"/>
      <c r="G35" s="602">
        <v>29183</v>
      </c>
      <c r="H35" s="923"/>
      <c r="I35" s="602">
        <v>25698</v>
      </c>
    </row>
    <row r="36" spans="1:9" s="30" customFormat="1" ht="15" customHeight="1">
      <c r="A36" s="943"/>
      <c r="B36" s="776" t="s">
        <v>716</v>
      </c>
      <c r="C36" s="602">
        <v>172</v>
      </c>
      <c r="D36" s="925"/>
      <c r="E36" s="602">
        <v>294</v>
      </c>
      <c r="F36" s="932"/>
      <c r="G36" s="602">
        <v>290</v>
      </c>
      <c r="H36" s="923"/>
      <c r="I36" s="602">
        <v>605</v>
      </c>
    </row>
    <row r="37" spans="1:9" s="30" customFormat="1" ht="15" customHeight="1">
      <c r="A37" s="943"/>
      <c r="B37" s="319"/>
      <c r="C37" s="340"/>
      <c r="E37" s="340"/>
      <c r="F37" s="339"/>
      <c r="G37" s="340"/>
      <c r="H37" s="340"/>
      <c r="I37" s="340"/>
    </row>
    <row r="38" spans="1:9" s="30" customFormat="1" ht="15" customHeight="1">
      <c r="A38" s="947" t="s">
        <v>720</v>
      </c>
      <c r="B38" s="522" t="s">
        <v>375</v>
      </c>
      <c r="C38" s="340"/>
      <c r="E38" s="340"/>
      <c r="F38" s="339"/>
      <c r="G38" s="340"/>
      <c r="H38" s="340"/>
      <c r="I38" s="340"/>
    </row>
    <row r="39" spans="1:9" s="30" customFormat="1" ht="15" customHeight="1">
      <c r="A39" s="943"/>
      <c r="B39" s="777" t="s">
        <v>354</v>
      </c>
      <c r="C39" s="933">
        <v>1.09</v>
      </c>
      <c r="D39" s="925"/>
      <c r="E39" s="933">
        <v>1.14</v>
      </c>
      <c r="F39" s="932"/>
      <c r="G39" s="933">
        <v>2.7</v>
      </c>
      <c r="H39" s="933"/>
      <c r="I39" s="933">
        <v>2.41</v>
      </c>
    </row>
    <row r="40" spans="1:9" s="30" customFormat="1" ht="15" customHeight="1">
      <c r="A40" s="943"/>
      <c r="B40" s="777" t="s">
        <v>717</v>
      </c>
      <c r="C40" s="933">
        <v>0.99</v>
      </c>
      <c r="D40" s="925"/>
      <c r="E40" s="933">
        <v>1.07</v>
      </c>
      <c r="F40" s="932"/>
      <c r="G40" s="933">
        <v>2.44</v>
      </c>
      <c r="H40" s="933"/>
      <c r="I40" s="933">
        <v>2.26</v>
      </c>
    </row>
    <row r="41" spans="1:9" s="30" customFormat="1" ht="15" customHeight="1">
      <c r="A41" s="943"/>
      <c r="B41" s="777"/>
      <c r="C41" s="925"/>
      <c r="D41" s="925"/>
      <c r="E41" s="925"/>
      <c r="F41" s="932"/>
      <c r="G41" s="933"/>
      <c r="H41" s="933"/>
      <c r="I41" s="933"/>
    </row>
    <row r="42" spans="1:9" s="30" customFormat="1" ht="15" customHeight="1">
      <c r="A42" s="943"/>
      <c r="B42" s="777"/>
      <c r="C42" s="925"/>
      <c r="D42" s="925"/>
      <c r="E42" s="925"/>
      <c r="F42" s="932"/>
      <c r="G42" s="933"/>
      <c r="H42" s="933"/>
      <c r="I42" s="933"/>
    </row>
    <row r="43" spans="1:9" s="30" customFormat="1" ht="15" customHeight="1">
      <c r="A43" s="943"/>
      <c r="B43" s="777"/>
      <c r="C43" s="925"/>
      <c r="D43" s="925"/>
      <c r="E43" s="925"/>
      <c r="F43" s="932"/>
      <c r="G43" s="933"/>
      <c r="H43" s="933"/>
      <c r="I43" s="933"/>
    </row>
    <row r="44" spans="1:9" s="30" customFormat="1" ht="15" customHeight="1">
      <c r="A44" s="943"/>
      <c r="B44" s="329"/>
      <c r="C44" s="322"/>
      <c r="D44" s="322"/>
      <c r="E44" s="322"/>
      <c r="F44" s="339"/>
      <c r="G44" s="341"/>
      <c r="H44" s="341"/>
      <c r="I44" s="341"/>
    </row>
    <row r="45" spans="1:9" ht="18" customHeight="1">
      <c r="A45" s="949"/>
      <c r="B45" s="776" t="s">
        <v>576</v>
      </c>
      <c r="C45" s="319"/>
      <c r="D45" s="319"/>
      <c r="E45" s="319"/>
      <c r="F45" s="319"/>
      <c r="G45" s="319"/>
      <c r="H45" s="319"/>
      <c r="I45" s="319"/>
    </row>
    <row r="46" spans="1:9" s="18" customFormat="1" ht="36" customHeight="1">
      <c r="A46" s="936" t="s">
        <v>43</v>
      </c>
      <c r="B46" s="17"/>
      <c r="C46" s="17"/>
      <c r="D46" s="17"/>
      <c r="E46" s="17"/>
      <c r="F46" s="17"/>
      <c r="G46" s="17"/>
      <c r="H46" s="17"/>
      <c r="I46" s="17"/>
    </row>
    <row r="47" spans="1:9" s="18" customFormat="1" ht="10.5" customHeight="1">
      <c r="A47" s="950"/>
      <c r="B47" s="17"/>
      <c r="C47" s="17"/>
      <c r="D47" s="17"/>
      <c r="E47" s="17"/>
      <c r="F47" s="17"/>
      <c r="G47" s="17"/>
      <c r="H47" s="17"/>
      <c r="I47" s="17"/>
    </row>
    <row r="48" spans="1:9" ht="18" customHeight="1">
      <c r="A48" s="951"/>
      <c r="B48" s="35"/>
      <c r="C48" s="36"/>
      <c r="D48" s="36"/>
      <c r="E48" s="36"/>
      <c r="F48" s="36"/>
      <c r="G48" s="1044"/>
      <c r="H48" s="1044"/>
      <c r="I48" s="1044"/>
    </row>
    <row r="49" spans="1:9" ht="12" customHeight="1">
      <c r="A49" s="952"/>
      <c r="B49" s="69"/>
      <c r="C49" s="43"/>
      <c r="D49" s="43"/>
      <c r="E49" s="43"/>
      <c r="F49" s="43"/>
      <c r="G49" s="70"/>
      <c r="H49" s="70"/>
      <c r="I49" s="70"/>
    </row>
    <row r="50" spans="1:9" ht="18" customHeight="1">
      <c r="A50" s="952"/>
      <c r="B50" s="69"/>
      <c r="C50" s="43"/>
      <c r="D50" s="43"/>
      <c r="E50" s="43"/>
      <c r="F50" s="43"/>
      <c r="G50" s="70"/>
      <c r="H50" s="70"/>
      <c r="I50" s="70"/>
    </row>
    <row r="51" spans="1:9" ht="15" customHeight="1">
      <c r="A51" s="940" t="s">
        <v>266</v>
      </c>
      <c r="B51" s="554"/>
      <c r="C51" s="555"/>
      <c r="D51" s="555"/>
      <c r="E51" s="555"/>
      <c r="F51" s="555"/>
      <c r="G51" s="556" t="s">
        <v>39</v>
      </c>
      <c r="H51" s="557"/>
      <c r="I51" s="558" t="s">
        <v>466</v>
      </c>
    </row>
    <row r="52" spans="1:9" ht="15" customHeight="1">
      <c r="A52" s="953"/>
      <c r="B52" s="35"/>
      <c r="C52" s="37"/>
      <c r="D52" s="37"/>
      <c r="E52" s="37"/>
      <c r="F52" s="37"/>
      <c r="G52" s="513"/>
      <c r="H52" s="68"/>
      <c r="I52" s="68"/>
    </row>
    <row r="53" spans="2:8" ht="15" customHeight="1">
      <c r="B53" s="559" t="s">
        <v>256</v>
      </c>
      <c r="C53" s="36"/>
      <c r="D53" s="36"/>
      <c r="E53" s="36"/>
      <c r="F53" s="36"/>
      <c r="G53" s="514"/>
      <c r="H53" s="38"/>
    </row>
    <row r="54" spans="1:9" ht="18" customHeight="1">
      <c r="A54" s="943"/>
      <c r="B54" s="343"/>
      <c r="C54" s="343"/>
      <c r="D54" s="343"/>
      <c r="E54" s="343"/>
      <c r="F54" s="343"/>
      <c r="G54" s="515"/>
      <c r="H54" s="344"/>
      <c r="I54" s="345"/>
    </row>
    <row r="55" spans="1:9" s="30" customFormat="1" ht="15" customHeight="1">
      <c r="A55" s="943"/>
      <c r="B55" s="776" t="s">
        <v>718</v>
      </c>
      <c r="C55" s="929"/>
      <c r="D55" s="929"/>
      <c r="E55" s="929"/>
      <c r="F55" s="929"/>
      <c r="G55" s="602">
        <v>27874</v>
      </c>
      <c r="H55" s="923"/>
      <c r="I55" s="602">
        <v>81559</v>
      </c>
    </row>
    <row r="56" spans="1:9" s="30" customFormat="1" ht="15" customHeight="1">
      <c r="A56" s="955"/>
      <c r="B56" s="585" t="s">
        <v>479</v>
      </c>
      <c r="C56" s="929"/>
      <c r="D56" s="929"/>
      <c r="E56" s="929"/>
      <c r="F56" s="929"/>
      <c r="G56" s="602">
        <v>337003</v>
      </c>
      <c r="H56" s="923"/>
      <c r="I56" s="602">
        <v>162929</v>
      </c>
    </row>
    <row r="57" spans="1:9" s="30" customFormat="1" ht="15" customHeight="1">
      <c r="A57" s="944" t="s">
        <v>408</v>
      </c>
      <c r="B57" s="585" t="s">
        <v>158</v>
      </c>
      <c r="C57" s="929"/>
      <c r="D57" s="929"/>
      <c r="E57" s="929"/>
      <c r="F57" s="929"/>
      <c r="G57" s="602">
        <v>2571470</v>
      </c>
      <c r="H57" s="923"/>
      <c r="I57" s="602">
        <v>2022738</v>
      </c>
    </row>
    <row r="58" spans="1:9" s="30" customFormat="1" ht="15" customHeight="1">
      <c r="A58" s="944" t="s">
        <v>347</v>
      </c>
      <c r="B58" s="585" t="s">
        <v>382</v>
      </c>
      <c r="C58" s="929"/>
      <c r="D58" s="929"/>
      <c r="E58" s="929"/>
      <c r="F58" s="929"/>
      <c r="G58" s="602">
        <v>409598</v>
      </c>
      <c r="H58" s="923"/>
      <c r="I58" s="602">
        <v>362617</v>
      </c>
    </row>
    <row r="59" spans="1:9" s="30" customFormat="1" ht="15" customHeight="1">
      <c r="A59" s="944" t="s">
        <v>347</v>
      </c>
      <c r="B59" s="585" t="s">
        <v>372</v>
      </c>
      <c r="C59" s="929"/>
      <c r="D59" s="929"/>
      <c r="E59" s="929"/>
      <c r="F59" s="929"/>
      <c r="G59" s="602">
        <v>98616</v>
      </c>
      <c r="H59" s="923"/>
      <c r="I59" s="602">
        <v>64407</v>
      </c>
    </row>
    <row r="60" spans="1:9" s="30" customFormat="1" ht="15" customHeight="1">
      <c r="A60" s="956" t="s">
        <v>347</v>
      </c>
      <c r="B60" s="585" t="s">
        <v>467</v>
      </c>
      <c r="C60" s="929"/>
      <c r="D60" s="929"/>
      <c r="E60" s="929"/>
      <c r="F60" s="929"/>
      <c r="G60" s="602">
        <v>179632</v>
      </c>
      <c r="H60" s="923"/>
      <c r="I60" s="602">
        <v>176181</v>
      </c>
    </row>
    <row r="61" spans="1:9" s="30" customFormat="1" ht="15" customHeight="1">
      <c r="A61" s="944" t="s">
        <v>705</v>
      </c>
      <c r="B61" s="585" t="s">
        <v>510</v>
      </c>
      <c r="C61" s="929"/>
      <c r="D61" s="929"/>
      <c r="E61" s="929"/>
      <c r="F61" s="929"/>
      <c r="G61" s="602">
        <v>161635</v>
      </c>
      <c r="H61" s="923"/>
      <c r="I61" s="602">
        <v>50198</v>
      </c>
    </row>
    <row r="62" spans="1:9" s="30" customFormat="1" ht="15" customHeight="1">
      <c r="A62" s="956" t="s">
        <v>783</v>
      </c>
      <c r="B62" s="585" t="s">
        <v>255</v>
      </c>
      <c r="C62" s="929"/>
      <c r="D62" s="929"/>
      <c r="E62" s="929"/>
      <c r="F62" s="929"/>
      <c r="G62" s="602">
        <v>9987</v>
      </c>
      <c r="H62" s="923"/>
      <c r="I62" s="602">
        <v>8719</v>
      </c>
    </row>
    <row r="63" spans="1:9" s="30" customFormat="1" ht="15" customHeight="1">
      <c r="A63" s="956">
        <v>19</v>
      </c>
      <c r="B63" s="776" t="s">
        <v>551</v>
      </c>
      <c r="C63" s="929"/>
      <c r="D63" s="929"/>
      <c r="E63" s="929"/>
      <c r="F63" s="929"/>
      <c r="G63" s="602">
        <v>4722</v>
      </c>
      <c r="H63" s="923"/>
      <c r="I63" s="602">
        <v>5820</v>
      </c>
    </row>
    <row r="64" spans="1:9" s="30" customFormat="1" ht="15" customHeight="1">
      <c r="A64" s="956"/>
      <c r="B64" s="776" t="s">
        <v>507</v>
      </c>
      <c r="C64" s="929"/>
      <c r="D64" s="929"/>
      <c r="E64" s="929"/>
      <c r="F64" s="929"/>
      <c r="G64" s="602">
        <v>13196</v>
      </c>
      <c r="H64" s="923"/>
      <c r="I64" s="602">
        <v>11862</v>
      </c>
    </row>
    <row r="65" spans="1:9" s="30" customFormat="1" ht="15" customHeight="1">
      <c r="A65" s="956">
        <v>20</v>
      </c>
      <c r="B65" s="776" t="s">
        <v>360</v>
      </c>
      <c r="C65" s="929"/>
      <c r="D65" s="929"/>
      <c r="E65" s="929"/>
      <c r="F65" s="929"/>
      <c r="G65" s="602">
        <v>39398</v>
      </c>
      <c r="H65" s="923"/>
      <c r="I65" s="602">
        <v>27679</v>
      </c>
    </row>
    <row r="66" spans="1:9" s="30" customFormat="1" ht="15" customHeight="1">
      <c r="A66" s="956"/>
      <c r="B66" s="776" t="s">
        <v>831</v>
      </c>
      <c r="C66" s="929"/>
      <c r="D66" s="929"/>
      <c r="E66" s="929"/>
      <c r="F66" s="929"/>
      <c r="G66" s="602">
        <v>1052</v>
      </c>
      <c r="H66" s="923"/>
      <c r="I66" s="602">
        <v>960</v>
      </c>
    </row>
    <row r="67" spans="1:9" s="30" customFormat="1" ht="15" customHeight="1">
      <c r="A67" s="956">
        <v>21</v>
      </c>
      <c r="B67" s="776" t="s">
        <v>672</v>
      </c>
      <c r="C67" s="929"/>
      <c r="D67" s="929"/>
      <c r="E67" s="929"/>
      <c r="F67" s="929"/>
      <c r="G67" s="602">
        <v>5850</v>
      </c>
      <c r="H67" s="923"/>
      <c r="I67" s="602">
        <v>3641</v>
      </c>
    </row>
    <row r="68" spans="1:9" s="30" customFormat="1" ht="15" customHeight="1">
      <c r="A68" s="957"/>
      <c r="B68" s="777" t="s">
        <v>212</v>
      </c>
      <c r="C68" s="929"/>
      <c r="D68" s="929"/>
      <c r="E68" s="929"/>
      <c r="F68" s="929"/>
      <c r="G68" s="602">
        <v>82332</v>
      </c>
      <c r="H68" s="923"/>
      <c r="I68" s="602">
        <v>58845</v>
      </c>
    </row>
    <row r="69" spans="1:9" s="30" customFormat="1" ht="15" customHeight="1">
      <c r="A69" s="957"/>
      <c r="B69" s="776" t="s">
        <v>362</v>
      </c>
      <c r="C69" s="929"/>
      <c r="D69" s="929"/>
      <c r="E69" s="929"/>
      <c r="F69" s="929"/>
      <c r="G69" s="602">
        <v>28006</v>
      </c>
      <c r="H69" s="923"/>
      <c r="I69" s="602">
        <v>19392</v>
      </c>
    </row>
    <row r="70" spans="1:10" ht="18" customHeight="1">
      <c r="A70" s="948"/>
      <c r="B70" s="526" t="s">
        <v>146</v>
      </c>
      <c r="C70" s="527"/>
      <c r="D70" s="527"/>
      <c r="E70" s="527"/>
      <c r="F70" s="527"/>
      <c r="G70" s="528">
        <v>3970372</v>
      </c>
      <c r="H70" s="528"/>
      <c r="I70" s="528">
        <v>3057546</v>
      </c>
      <c r="J70" s="41"/>
    </row>
    <row r="71" spans="1:9" ht="21" customHeight="1">
      <c r="A71" s="958"/>
      <c r="B71" s="31"/>
      <c r="C71" s="31"/>
      <c r="D71" s="31"/>
      <c r="E71" s="31"/>
      <c r="F71" s="31"/>
      <c r="G71" s="514"/>
      <c r="H71" s="22"/>
      <c r="I71" s="39"/>
    </row>
    <row r="72" spans="1:9" ht="15.75">
      <c r="A72" s="959"/>
      <c r="B72" s="559" t="s">
        <v>257</v>
      </c>
      <c r="C72" s="28"/>
      <c r="D72" s="28"/>
      <c r="E72" s="28"/>
      <c r="F72" s="28"/>
      <c r="G72" s="514"/>
      <c r="H72" s="38"/>
      <c r="I72" s="39"/>
    </row>
    <row r="73" spans="1:9" ht="18" customHeight="1">
      <c r="A73" s="960"/>
      <c r="B73" s="321"/>
      <c r="C73" s="321"/>
      <c r="D73" s="321"/>
      <c r="E73" s="321"/>
      <c r="F73" s="321"/>
      <c r="G73" s="516"/>
      <c r="H73" s="347"/>
      <c r="I73" s="348"/>
    </row>
    <row r="74" spans="1:9" ht="15" customHeight="1">
      <c r="A74" s="944" t="s">
        <v>572</v>
      </c>
      <c r="B74" s="776" t="s">
        <v>552</v>
      </c>
      <c r="C74" s="776"/>
      <c r="D74" s="776"/>
      <c r="E74" s="776"/>
      <c r="F74" s="776"/>
      <c r="G74" s="602">
        <v>463058</v>
      </c>
      <c r="H74" s="602"/>
      <c r="I74" s="602">
        <v>337915</v>
      </c>
    </row>
    <row r="75" spans="1:9" ht="15" customHeight="1">
      <c r="A75" s="944" t="s">
        <v>661</v>
      </c>
      <c r="B75" s="776" t="s">
        <v>189</v>
      </c>
      <c r="C75" s="776"/>
      <c r="D75" s="776"/>
      <c r="E75" s="776"/>
      <c r="F75" s="776"/>
      <c r="G75" s="602">
        <v>1617298</v>
      </c>
      <c r="H75" s="602"/>
      <c r="I75" s="602">
        <v>1421410</v>
      </c>
    </row>
    <row r="76" spans="1:9" ht="15" customHeight="1">
      <c r="A76" s="944" t="s">
        <v>662</v>
      </c>
      <c r="B76" s="776" t="s">
        <v>210</v>
      </c>
      <c r="C76" s="776"/>
      <c r="D76" s="776"/>
      <c r="E76" s="776"/>
      <c r="F76" s="776"/>
      <c r="G76" s="602">
        <v>1220295</v>
      </c>
      <c r="H76" s="602"/>
      <c r="I76" s="602">
        <v>774754</v>
      </c>
    </row>
    <row r="77" spans="1:9" ht="15" customHeight="1">
      <c r="A77" s="944" t="s">
        <v>663</v>
      </c>
      <c r="B77" s="776" t="s">
        <v>520</v>
      </c>
      <c r="C77" s="776"/>
      <c r="D77" s="776"/>
      <c r="E77" s="776"/>
      <c r="F77" s="776"/>
      <c r="G77" s="602">
        <v>81139</v>
      </c>
      <c r="H77" s="602"/>
      <c r="I77" s="602">
        <v>61231</v>
      </c>
    </row>
    <row r="78" spans="1:9" ht="15" customHeight="1">
      <c r="A78" s="944" t="s">
        <v>437</v>
      </c>
      <c r="B78" s="776" t="s">
        <v>364</v>
      </c>
      <c r="C78" s="776"/>
      <c r="D78" s="776"/>
      <c r="E78" s="776"/>
      <c r="F78" s="776"/>
      <c r="G78" s="602">
        <v>152506</v>
      </c>
      <c r="H78" s="602"/>
      <c r="I78" s="602">
        <v>111890</v>
      </c>
    </row>
    <row r="79" spans="1:9" ht="15" customHeight="1">
      <c r="A79" s="944" t="s">
        <v>409</v>
      </c>
      <c r="B79" s="776" t="s">
        <v>673</v>
      </c>
      <c r="C79" s="776"/>
      <c r="D79" s="776"/>
      <c r="E79" s="776"/>
      <c r="F79" s="776"/>
      <c r="G79" s="602">
        <v>88233</v>
      </c>
      <c r="H79" s="602"/>
      <c r="I79" s="602">
        <v>62161</v>
      </c>
    </row>
    <row r="80" spans="1:9" ht="15" customHeight="1">
      <c r="A80" s="944" t="s">
        <v>783</v>
      </c>
      <c r="B80" s="776" t="s">
        <v>255</v>
      </c>
      <c r="C80" s="776"/>
      <c r="D80" s="776"/>
      <c r="E80" s="776"/>
      <c r="F80" s="776"/>
      <c r="G80" s="602">
        <v>12640</v>
      </c>
      <c r="H80" s="602"/>
      <c r="I80" s="602">
        <v>6953</v>
      </c>
    </row>
    <row r="81" spans="1:9" ht="15" customHeight="1">
      <c r="A81" s="944" t="s">
        <v>664</v>
      </c>
      <c r="B81" s="776" t="s">
        <v>674</v>
      </c>
      <c r="C81" s="776"/>
      <c r="D81" s="776"/>
      <c r="E81" s="776"/>
      <c r="F81" s="776"/>
      <c r="G81" s="602">
        <v>7962</v>
      </c>
      <c r="H81" s="602"/>
      <c r="I81" s="602">
        <v>8149</v>
      </c>
    </row>
    <row r="82" spans="1:9" ht="15" customHeight="1">
      <c r="A82" s="946"/>
      <c r="B82" s="777" t="s">
        <v>212</v>
      </c>
      <c r="C82" s="776"/>
      <c r="D82" s="776"/>
      <c r="E82" s="776"/>
      <c r="F82" s="776"/>
      <c r="G82" s="602">
        <v>84031</v>
      </c>
      <c r="H82" s="602"/>
      <c r="I82" s="602">
        <v>48399</v>
      </c>
    </row>
    <row r="83" spans="1:9" ht="15" customHeight="1">
      <c r="A83" s="944"/>
      <c r="B83" s="777" t="s">
        <v>270</v>
      </c>
      <c r="C83" s="777"/>
      <c r="D83" s="777"/>
      <c r="E83" s="777"/>
      <c r="F83" s="777"/>
      <c r="G83" s="602">
        <v>41392</v>
      </c>
      <c r="H83" s="602"/>
      <c r="I83" s="602">
        <v>40679</v>
      </c>
    </row>
    <row r="84" spans="1:9" ht="18" customHeight="1">
      <c r="A84" s="943"/>
      <c r="B84" s="518" t="s">
        <v>271</v>
      </c>
      <c r="C84" s="529"/>
      <c r="D84" s="529"/>
      <c r="E84" s="529"/>
      <c r="F84" s="529"/>
      <c r="G84" s="530">
        <v>3768555</v>
      </c>
      <c r="H84" s="530"/>
      <c r="I84" s="530">
        <v>2873542</v>
      </c>
    </row>
    <row r="85" spans="1:9" s="30" customFormat="1" ht="18" customHeight="1">
      <c r="A85" s="943"/>
      <c r="B85" s="349"/>
      <c r="C85" s="321"/>
      <c r="D85" s="321"/>
      <c r="E85" s="321"/>
      <c r="F85" s="350"/>
      <c r="G85" s="512"/>
      <c r="H85" s="348"/>
      <c r="I85" s="348"/>
    </row>
    <row r="86" spans="1:9" s="30" customFormat="1" ht="15" customHeight="1">
      <c r="A86" s="948"/>
      <c r="B86" s="559" t="s">
        <v>272</v>
      </c>
      <c r="C86" s="351"/>
      <c r="D86" s="351"/>
      <c r="E86" s="351"/>
      <c r="F86" s="351"/>
      <c r="G86" s="517"/>
      <c r="H86" s="345"/>
      <c r="I86" s="345"/>
    </row>
    <row r="87" spans="1:9" s="30" customFormat="1" ht="15" customHeight="1">
      <c r="A87" s="943"/>
      <c r="B87" s="776" t="s">
        <v>553</v>
      </c>
      <c r="C87" s="934"/>
      <c r="D87" s="934"/>
      <c r="E87" s="934"/>
      <c r="F87" s="934"/>
      <c r="G87" s="602">
        <v>10910</v>
      </c>
      <c r="H87" s="602"/>
      <c r="I87" s="602">
        <v>10865</v>
      </c>
    </row>
    <row r="88" spans="1:9" s="30" customFormat="1" ht="15" customHeight="1">
      <c r="A88" s="943"/>
      <c r="B88" s="776" t="s">
        <v>248</v>
      </c>
      <c r="C88" s="934"/>
      <c r="D88" s="934"/>
      <c r="E88" s="934"/>
      <c r="F88" s="934"/>
      <c r="G88" s="602">
        <v>42073</v>
      </c>
      <c r="H88" s="602"/>
      <c r="I88" s="602">
        <v>53417</v>
      </c>
    </row>
    <row r="89" spans="1:9" s="30" customFormat="1" ht="15" customHeight="1">
      <c r="A89" s="943"/>
      <c r="B89" s="776" t="s">
        <v>290</v>
      </c>
      <c r="C89" s="934"/>
      <c r="D89" s="934"/>
      <c r="E89" s="934"/>
      <c r="F89" s="934"/>
      <c r="G89" s="602">
        <v>437</v>
      </c>
      <c r="H89" s="602"/>
      <c r="I89" s="602">
        <v>191</v>
      </c>
    </row>
    <row r="90" spans="1:9" s="30" customFormat="1" ht="15" customHeight="1">
      <c r="A90" s="943"/>
      <c r="B90" s="777" t="s">
        <v>416</v>
      </c>
      <c r="C90" s="935"/>
      <c r="D90" s="935"/>
      <c r="E90" s="935"/>
      <c r="F90" s="935"/>
      <c r="G90" s="602">
        <v>144718</v>
      </c>
      <c r="H90" s="602"/>
      <c r="I90" s="602">
        <v>115535</v>
      </c>
    </row>
    <row r="91" spans="1:9" s="30" customFormat="1" ht="18" customHeight="1">
      <c r="A91" s="943"/>
      <c r="B91" s="352"/>
      <c r="C91" s="353"/>
      <c r="D91" s="353"/>
      <c r="E91" s="353"/>
      <c r="F91" s="353"/>
      <c r="G91" s="530">
        <v>198138</v>
      </c>
      <c r="H91" s="530"/>
      <c r="I91" s="530">
        <v>180008</v>
      </c>
    </row>
    <row r="92" spans="1:9" s="30" customFormat="1" ht="15" customHeight="1">
      <c r="A92" s="943"/>
      <c r="B92" s="776" t="s">
        <v>716</v>
      </c>
      <c r="C92" s="934"/>
      <c r="D92" s="934"/>
      <c r="E92" s="934"/>
      <c r="F92" s="934"/>
      <c r="G92" s="602">
        <v>3679</v>
      </c>
      <c r="H92" s="602"/>
      <c r="I92" s="602">
        <v>3996</v>
      </c>
    </row>
    <row r="93" spans="1:9" s="30" customFormat="1" ht="15" customHeight="1">
      <c r="A93" s="957"/>
      <c r="B93" s="525" t="s">
        <v>759</v>
      </c>
      <c r="C93" s="531"/>
      <c r="D93" s="531"/>
      <c r="E93" s="531"/>
      <c r="F93" s="531"/>
      <c r="G93" s="532">
        <v>201817</v>
      </c>
      <c r="H93" s="532"/>
      <c r="I93" s="532">
        <v>184004</v>
      </c>
    </row>
    <row r="94" spans="1:9" s="30" customFormat="1" ht="15" customHeight="1">
      <c r="A94" s="943"/>
      <c r="B94" s="354"/>
      <c r="C94" s="350"/>
      <c r="D94" s="350"/>
      <c r="E94" s="350"/>
      <c r="F94" s="350"/>
      <c r="G94" s="326"/>
      <c r="H94" s="326"/>
      <c r="I94" s="326"/>
    </row>
    <row r="95" spans="1:9" ht="18" customHeight="1">
      <c r="A95" s="960"/>
      <c r="B95" s="526" t="s">
        <v>722</v>
      </c>
      <c r="C95" s="527"/>
      <c r="D95" s="527"/>
      <c r="E95" s="527"/>
      <c r="F95" s="527"/>
      <c r="G95" s="533">
        <v>3970372</v>
      </c>
      <c r="H95" s="534"/>
      <c r="I95" s="533">
        <v>3057546</v>
      </c>
    </row>
    <row r="96" spans="1:9" ht="18" customHeight="1">
      <c r="A96" s="960"/>
      <c r="B96" s="346"/>
      <c r="C96" s="346"/>
      <c r="D96" s="346"/>
      <c r="E96" s="346"/>
      <c r="F96" s="346"/>
      <c r="G96" s="342"/>
      <c r="H96" s="342"/>
      <c r="I96" s="342"/>
    </row>
    <row r="97" spans="1:9" ht="15">
      <c r="A97" s="943"/>
      <c r="B97" s="343"/>
      <c r="C97" s="343"/>
      <c r="D97" s="343"/>
      <c r="E97" s="343"/>
      <c r="F97" s="343"/>
      <c r="G97" s="355"/>
      <c r="H97" s="355"/>
      <c r="I97" s="355"/>
    </row>
    <row r="98" spans="1:9" ht="15" customHeight="1">
      <c r="A98" s="956"/>
      <c r="B98" s="776" t="s">
        <v>576</v>
      </c>
      <c r="C98" s="343"/>
      <c r="D98" s="343"/>
      <c r="E98" s="343"/>
      <c r="F98" s="343"/>
      <c r="G98" s="355"/>
      <c r="H98" s="355"/>
      <c r="I98" s="344"/>
    </row>
    <row r="99" spans="1:9" s="30" customFormat="1" ht="15" customHeight="1">
      <c r="A99" s="961"/>
      <c r="B99" s="328"/>
      <c r="C99" s="328"/>
      <c r="D99" s="328"/>
      <c r="E99" s="328"/>
      <c r="F99" s="328"/>
      <c r="G99" s="344"/>
      <c r="H99" s="344"/>
      <c r="I99" s="344"/>
    </row>
    <row r="100" spans="1:9" s="30" customFormat="1" ht="15" customHeight="1">
      <c r="A100" s="961"/>
      <c r="B100" s="328"/>
      <c r="C100" s="328"/>
      <c r="D100" s="328"/>
      <c r="E100" s="328"/>
      <c r="F100" s="328"/>
      <c r="G100" s="340"/>
      <c r="H100" s="340"/>
      <c r="I100" s="340"/>
    </row>
    <row r="101" spans="1:9" ht="15" customHeight="1">
      <c r="A101" s="962"/>
      <c r="B101" s="31"/>
      <c r="C101" s="31"/>
      <c r="D101" s="31"/>
      <c r="E101" s="31"/>
      <c r="F101" s="31"/>
      <c r="G101" s="42"/>
      <c r="H101" s="42"/>
      <c r="I101" s="42"/>
    </row>
    <row r="102" spans="1:9" ht="15" customHeight="1">
      <c r="A102" s="963"/>
      <c r="B102" s="40"/>
      <c r="C102" s="40"/>
      <c r="D102" s="40"/>
      <c r="E102" s="40"/>
      <c r="F102" s="40"/>
      <c r="G102" s="29"/>
      <c r="H102" s="29"/>
      <c r="I102" s="29"/>
    </row>
    <row r="103" spans="1:6" ht="15" customHeight="1">
      <c r="A103" s="963"/>
      <c r="B103" s="40"/>
      <c r="C103" s="40"/>
      <c r="D103" s="40"/>
      <c r="E103" s="40"/>
      <c r="F103" s="40"/>
    </row>
    <row r="104" spans="1:6" ht="15" customHeight="1">
      <c r="A104" s="963"/>
      <c r="B104" s="40"/>
      <c r="C104" s="40"/>
      <c r="D104" s="40"/>
      <c r="E104" s="40"/>
      <c r="F104" s="40"/>
    </row>
    <row r="105" spans="1:6" ht="15" customHeight="1">
      <c r="A105" s="963"/>
      <c r="B105" s="40"/>
      <c r="C105" s="40"/>
      <c r="D105" s="40"/>
      <c r="E105" s="40"/>
      <c r="F105" s="40"/>
    </row>
    <row r="106" spans="1:6" ht="15" customHeight="1">
      <c r="A106" s="963"/>
      <c r="B106" s="40"/>
      <c r="C106" s="40"/>
      <c r="D106" s="40"/>
      <c r="E106" s="40"/>
      <c r="F106" s="40"/>
    </row>
    <row r="107" spans="1:6" ht="15" customHeight="1">
      <c r="A107" s="963"/>
      <c r="B107" s="40"/>
      <c r="C107" s="40"/>
      <c r="D107" s="40"/>
      <c r="E107" s="40"/>
      <c r="F107" s="40"/>
    </row>
    <row r="108" spans="1:6" ht="15" customHeight="1">
      <c r="A108" s="963"/>
      <c r="B108" s="40"/>
      <c r="C108" s="40"/>
      <c r="D108" s="40"/>
      <c r="E108" s="40"/>
      <c r="F108" s="40"/>
    </row>
    <row r="109" spans="1:6" ht="15" customHeight="1">
      <c r="A109" s="963"/>
      <c r="B109" s="40"/>
      <c r="C109" s="40"/>
      <c r="D109" s="40"/>
      <c r="E109" s="40"/>
      <c r="F109" s="40"/>
    </row>
    <row r="110" spans="1:6" ht="15" customHeight="1">
      <c r="A110" s="963"/>
      <c r="B110" s="40"/>
      <c r="C110" s="40"/>
      <c r="D110" s="40"/>
      <c r="E110" s="40"/>
      <c r="F110" s="40"/>
    </row>
    <row r="111" spans="1:6" ht="15" customHeight="1">
      <c r="A111" s="963"/>
      <c r="B111" s="40"/>
      <c r="C111" s="40"/>
      <c r="D111" s="40"/>
      <c r="E111" s="40"/>
      <c r="F111" s="40"/>
    </row>
    <row r="112" spans="1:6" ht="15" customHeight="1">
      <c r="A112" s="963"/>
      <c r="B112" s="40"/>
      <c r="C112" s="40"/>
      <c r="D112" s="40"/>
      <c r="E112" s="40"/>
      <c r="F112" s="40"/>
    </row>
    <row r="113" spans="1:6" ht="15" customHeight="1">
      <c r="A113" s="963"/>
      <c r="B113" s="40"/>
      <c r="C113" s="40"/>
      <c r="D113" s="40"/>
      <c r="E113" s="40"/>
      <c r="F113" s="40"/>
    </row>
    <row r="114" spans="1:6" ht="15" customHeight="1">
      <c r="A114" s="963"/>
      <c r="B114" s="40"/>
      <c r="C114" s="40"/>
      <c r="D114" s="40"/>
      <c r="E114" s="40"/>
      <c r="F114" s="40"/>
    </row>
    <row r="115" spans="1:6" ht="15" customHeight="1">
      <c r="A115" s="963"/>
      <c r="B115" s="40"/>
      <c r="C115" s="40"/>
      <c r="D115" s="40"/>
      <c r="E115" s="40"/>
      <c r="F115" s="40"/>
    </row>
    <row r="116" spans="1:6" ht="15" customHeight="1">
      <c r="A116" s="963"/>
      <c r="B116" s="40"/>
      <c r="C116" s="40"/>
      <c r="D116" s="40"/>
      <c r="E116" s="40"/>
      <c r="F116" s="40"/>
    </row>
    <row r="117" spans="1:6" ht="15">
      <c r="A117" s="963"/>
      <c r="B117" s="40"/>
      <c r="C117" s="40"/>
      <c r="D117" s="40"/>
      <c r="E117" s="40"/>
      <c r="F117" s="40"/>
    </row>
    <row r="118" spans="1:6" ht="15">
      <c r="A118" s="963"/>
      <c r="B118" s="40"/>
      <c r="C118" s="40"/>
      <c r="D118" s="40"/>
      <c r="E118" s="40"/>
      <c r="F118" s="40"/>
    </row>
    <row r="119" spans="1:6" ht="15">
      <c r="A119" s="963"/>
      <c r="B119" s="40"/>
      <c r="C119" s="40"/>
      <c r="D119" s="40"/>
      <c r="E119" s="40"/>
      <c r="F119" s="40"/>
    </row>
    <row r="120" spans="1:6" ht="15">
      <c r="A120" s="963"/>
      <c r="B120" s="40"/>
      <c r="C120" s="40"/>
      <c r="D120" s="40"/>
      <c r="E120" s="40"/>
      <c r="F120" s="40"/>
    </row>
    <row r="121" spans="1:6" ht="15">
      <c r="A121" s="963"/>
      <c r="B121" s="40"/>
      <c r="C121" s="40"/>
      <c r="D121" s="40"/>
      <c r="E121" s="40"/>
      <c r="F121" s="40"/>
    </row>
    <row r="122" spans="1:6" ht="15">
      <c r="A122" s="963"/>
      <c r="B122" s="40"/>
      <c r="C122" s="40"/>
      <c r="D122" s="40"/>
      <c r="E122" s="40"/>
      <c r="F122" s="40"/>
    </row>
    <row r="123" spans="1:6" ht="15">
      <c r="A123" s="963"/>
      <c r="B123" s="40"/>
      <c r="C123" s="40"/>
      <c r="D123" s="40"/>
      <c r="E123" s="40"/>
      <c r="F123" s="40"/>
    </row>
  </sheetData>
  <sheetProtection selectLockedCells="1"/>
  <mergeCells count="1">
    <mergeCell ref="G48:I48"/>
  </mergeCells>
  <printOptions/>
  <pageMargins left="0.7086614173228347" right="0.7086614173228347" top="0.7874015748031497" bottom="0.7874015748031497" header="0.5118110236220472" footer="0.4330708661417323"/>
  <pageSetup horizontalDpi="300" verticalDpi="300" orientation="portrait" paperSize="9" scale="84" r:id="rId1"/>
  <headerFooter alignWithMargins="0">
    <oddFooter>&amp;L&amp;"Lais Light,Regular"&amp;9Landsbanki Condensed Consolidated Interim Financial Statements&amp;R&amp;"Lais Light,Regular"&amp;9ISK million</oddFooter>
  </headerFooter>
  <rowBreaks count="1" manualBreakCount="1">
    <brk id="45" max="255" man="1"/>
  </rowBreaks>
</worksheet>
</file>

<file path=xl/worksheets/sheet5.xml><?xml version="1.0" encoding="utf-8"?>
<worksheet xmlns="http://schemas.openxmlformats.org/spreadsheetml/2006/main" xmlns:r="http://schemas.openxmlformats.org/officeDocument/2006/relationships">
  <dimension ref="A1:I63"/>
  <sheetViews>
    <sheetView showGridLines="0" zoomScaleSheetLayoutView="75" workbookViewId="0" topLeftCell="A1">
      <selection activeCell="A1" sqref="A1"/>
    </sheetView>
  </sheetViews>
  <sheetFormatPr defaultColWidth="9.140625" defaultRowHeight="12.75"/>
  <cols>
    <col min="1" max="1" width="41.7109375" style="1041" customWidth="1"/>
    <col min="2" max="2" width="7.00390625" style="1033" customWidth="1"/>
    <col min="3" max="3" width="9.00390625" style="0" customWidth="1"/>
    <col min="4" max="4" width="7.57421875" style="0" bestFit="1" customWidth="1"/>
    <col min="5" max="5" width="9.00390625" style="0" bestFit="1" customWidth="1"/>
    <col min="6" max="6" width="8.140625" style="306" bestFit="1" customWidth="1"/>
    <col min="7" max="7" width="9.00390625" style="1042" customWidth="1"/>
    <col min="8" max="8" width="8.7109375" style="283" bestFit="1" customWidth="1"/>
    <col min="9" max="9" width="8.421875" style="0" customWidth="1"/>
  </cols>
  <sheetData>
    <row r="1" spans="1:9" ht="36" customHeight="1">
      <c r="A1" s="34" t="s">
        <v>599</v>
      </c>
      <c r="B1" s="1006"/>
      <c r="C1" s="1007"/>
      <c r="D1" s="1007"/>
      <c r="E1" s="1008"/>
      <c r="F1" s="1008"/>
      <c r="G1" s="1008"/>
      <c r="H1" s="1008"/>
      <c r="I1" s="1009"/>
    </row>
    <row r="2" spans="1:9" ht="12.75">
      <c r="A2" s="1005"/>
      <c r="B2" s="998"/>
      <c r="C2" s="998"/>
      <c r="D2" s="998"/>
      <c r="E2" s="998"/>
      <c r="F2" s="998"/>
      <c r="G2" s="56"/>
      <c r="H2" s="998"/>
      <c r="I2" s="998"/>
    </row>
    <row r="3" spans="1:9" ht="12.75">
      <c r="A3" s="51"/>
      <c r="B3" s="54"/>
      <c r="C3" s="54"/>
      <c r="D3" s="54"/>
      <c r="E3" s="54"/>
      <c r="F3" s="64"/>
      <c r="G3" s="56"/>
      <c r="H3" s="51"/>
      <c r="I3" s="54"/>
    </row>
    <row r="4" spans="1:9" ht="12.75" customHeight="1">
      <c r="A4" s="274"/>
      <c r="B4" s="274"/>
      <c r="C4" s="274"/>
      <c r="D4" s="274"/>
      <c r="E4" s="274"/>
      <c r="F4" s="274"/>
      <c r="G4" s="274"/>
      <c r="H4" s="274"/>
      <c r="I4" s="274"/>
    </row>
    <row r="5" spans="1:9" ht="15" customHeight="1">
      <c r="A5" s="274"/>
      <c r="B5" s="1010" t="s">
        <v>600</v>
      </c>
      <c r="C5" s="1010"/>
      <c r="D5" s="1010"/>
      <c r="E5" s="1010"/>
      <c r="F5" s="1010"/>
      <c r="G5" s="1010"/>
      <c r="H5" s="912"/>
      <c r="I5" s="912"/>
    </row>
    <row r="6" spans="1:9" ht="15" customHeight="1">
      <c r="A6" s="274"/>
      <c r="B6" s="1011"/>
      <c r="C6" s="1011"/>
      <c r="D6" s="1011"/>
      <c r="E6" s="1011"/>
      <c r="F6" s="1011"/>
      <c r="G6" s="1011"/>
      <c r="H6" s="912"/>
      <c r="I6" s="912"/>
    </row>
    <row r="7" spans="1:9" ht="15" customHeight="1">
      <c r="A7" s="274"/>
      <c r="B7" s="1012"/>
      <c r="C7" s="1047" t="s">
        <v>658</v>
      </c>
      <c r="D7" s="1048"/>
      <c r="E7" s="1046" t="s">
        <v>290</v>
      </c>
      <c r="F7" s="1047"/>
      <c r="G7" s="1012"/>
      <c r="H7" s="912"/>
      <c r="I7" s="912"/>
    </row>
    <row r="8" spans="1:9" ht="23.25" customHeight="1">
      <c r="A8" s="274"/>
      <c r="B8" s="1013" t="s">
        <v>601</v>
      </c>
      <c r="C8" s="1014" t="s">
        <v>602</v>
      </c>
      <c r="D8" s="1014" t="s">
        <v>603</v>
      </c>
      <c r="E8" s="1045"/>
      <c r="F8" s="1045"/>
      <c r="G8" s="1013" t="s">
        <v>604</v>
      </c>
      <c r="H8" s="1015" t="s">
        <v>605</v>
      </c>
      <c r="I8" s="1016"/>
    </row>
    <row r="9" spans="1:9" ht="13.5" customHeight="1">
      <c r="A9" s="282"/>
      <c r="B9" s="1015" t="s">
        <v>606</v>
      </c>
      <c r="C9" s="1013" t="s">
        <v>607</v>
      </c>
      <c r="D9" s="1013" t="s">
        <v>608</v>
      </c>
      <c r="E9" s="1017" t="s">
        <v>609</v>
      </c>
      <c r="F9" s="1013" t="s">
        <v>383</v>
      </c>
      <c r="G9" s="1015" t="s">
        <v>610</v>
      </c>
      <c r="H9" s="1015" t="s">
        <v>611</v>
      </c>
      <c r="I9" s="1018" t="s">
        <v>415</v>
      </c>
    </row>
    <row r="10" spans="1:9" ht="15" customHeight="1">
      <c r="A10" s="912" t="s">
        <v>612</v>
      </c>
      <c r="B10" s="733">
        <v>10865</v>
      </c>
      <c r="C10" s="733">
        <v>53148</v>
      </c>
      <c r="D10" s="733">
        <v>268</v>
      </c>
      <c r="E10" s="723">
        <v>191</v>
      </c>
      <c r="F10" s="733">
        <v>0</v>
      </c>
      <c r="G10" s="733">
        <v>115535</v>
      </c>
      <c r="H10" s="733">
        <v>3996</v>
      </c>
      <c r="I10" s="733">
        <v>184004</v>
      </c>
    </row>
    <row r="11" spans="1:9" ht="15" customHeight="1">
      <c r="A11" s="642" t="s">
        <v>613</v>
      </c>
      <c r="B11" s="622"/>
      <c r="C11" s="622"/>
      <c r="D11" s="622"/>
      <c r="E11" s="622">
        <v>245</v>
      </c>
      <c r="F11" s="622"/>
      <c r="G11" s="622"/>
      <c r="H11" s="622"/>
      <c r="I11" s="622">
        <v>245</v>
      </c>
    </row>
    <row r="12" spans="1:9" ht="15" customHeight="1">
      <c r="A12" s="646" t="s">
        <v>614</v>
      </c>
      <c r="B12" s="646">
        <v>0</v>
      </c>
      <c r="C12" s="646">
        <v>0</v>
      </c>
      <c r="D12" s="646">
        <v>0</v>
      </c>
      <c r="E12" s="646">
        <v>245</v>
      </c>
      <c r="F12" s="646">
        <v>0</v>
      </c>
      <c r="G12" s="646">
        <v>0</v>
      </c>
      <c r="H12" s="646">
        <v>0</v>
      </c>
      <c r="I12" s="646">
        <v>245</v>
      </c>
    </row>
    <row r="13" spans="1:9" ht="15" customHeight="1">
      <c r="A13" s="1019" t="s">
        <v>615</v>
      </c>
      <c r="B13" s="622"/>
      <c r="C13" s="622"/>
      <c r="D13" s="622"/>
      <c r="E13" s="622"/>
      <c r="F13" s="622"/>
      <c r="G13" s="622">
        <v>29183</v>
      </c>
      <c r="H13" s="622">
        <v>290</v>
      </c>
      <c r="I13" s="622">
        <v>29473</v>
      </c>
    </row>
    <row r="14" spans="1:9" ht="15" customHeight="1">
      <c r="A14" s="733" t="s">
        <v>616</v>
      </c>
      <c r="B14" s="733">
        <v>0</v>
      </c>
      <c r="C14" s="733">
        <v>0</v>
      </c>
      <c r="D14" s="733">
        <v>0</v>
      </c>
      <c r="E14" s="733">
        <v>245</v>
      </c>
      <c r="F14" s="733">
        <v>0</v>
      </c>
      <c r="G14" s="733">
        <v>29183</v>
      </c>
      <c r="H14" s="733">
        <v>290</v>
      </c>
      <c r="I14" s="733">
        <v>29718</v>
      </c>
    </row>
    <row r="15" spans="1:9" ht="12.75">
      <c r="A15" s="1005"/>
      <c r="B15" s="998"/>
      <c r="C15" s="998"/>
      <c r="D15" s="998"/>
      <c r="E15" s="998"/>
      <c r="F15" s="1020"/>
      <c r="G15" s="1021"/>
      <c r="H15" s="1005"/>
      <c r="I15" s="998"/>
    </row>
    <row r="16" spans="1:9" ht="13.5">
      <c r="A16" s="642" t="s">
        <v>617</v>
      </c>
      <c r="B16" s="622">
        <v>300</v>
      </c>
      <c r="C16" s="622">
        <v>-300</v>
      </c>
      <c r="D16" s="622"/>
      <c r="E16" s="622"/>
      <c r="F16" s="622"/>
      <c r="G16" s="622"/>
      <c r="H16" s="622"/>
      <c r="I16" s="622">
        <v>0</v>
      </c>
    </row>
    <row r="17" spans="1:9" ht="13.5">
      <c r="A17" s="642" t="s">
        <v>618</v>
      </c>
      <c r="B17" s="622">
        <v>-255</v>
      </c>
      <c r="C17" s="622">
        <v>-12048</v>
      </c>
      <c r="D17" s="622"/>
      <c r="E17" s="622"/>
      <c r="F17" s="622"/>
      <c r="G17" s="622"/>
      <c r="H17" s="622"/>
      <c r="I17" s="622">
        <v>-12303</v>
      </c>
    </row>
    <row r="18" spans="1:9" ht="15" customHeight="1">
      <c r="A18" s="642" t="s">
        <v>619</v>
      </c>
      <c r="B18" s="622"/>
      <c r="C18" s="622">
        <v>1005</v>
      </c>
      <c r="D18" s="622"/>
      <c r="E18" s="622"/>
      <c r="F18" s="622"/>
      <c r="G18" s="622"/>
      <c r="H18" s="622"/>
      <c r="I18" s="622">
        <v>1005</v>
      </c>
    </row>
    <row r="19" spans="1:9" ht="13.5" hidden="1">
      <c r="A19" s="642" t="s">
        <v>620</v>
      </c>
      <c r="B19" s="622"/>
      <c r="C19" s="622"/>
      <c r="D19" s="622"/>
      <c r="E19" s="622"/>
      <c r="F19" s="622"/>
      <c r="G19" s="622"/>
      <c r="H19" s="622"/>
      <c r="I19" s="622">
        <v>0</v>
      </c>
    </row>
    <row r="20" spans="1:9" ht="15" customHeight="1">
      <c r="A20" s="642" t="s">
        <v>621</v>
      </c>
      <c r="B20" s="622"/>
      <c r="C20" s="622"/>
      <c r="D20" s="622"/>
      <c r="E20" s="622"/>
      <c r="F20" s="622"/>
      <c r="G20" s="622"/>
      <c r="H20" s="622">
        <v>-607</v>
      </c>
      <c r="I20" s="622">
        <v>-607</v>
      </c>
    </row>
    <row r="21" spans="1:9" ht="15" customHeight="1">
      <c r="A21" s="733"/>
      <c r="B21" s="723">
        <v>45</v>
      </c>
      <c r="C21" s="723">
        <v>-11343</v>
      </c>
      <c r="D21" s="723">
        <v>0</v>
      </c>
      <c r="E21" s="723">
        <v>0</v>
      </c>
      <c r="F21" s="723">
        <v>0</v>
      </c>
      <c r="G21" s="723">
        <v>0</v>
      </c>
      <c r="H21" s="723">
        <v>-607</v>
      </c>
      <c r="I21" s="723">
        <v>-11905</v>
      </c>
    </row>
    <row r="22" spans="1:9" ht="15" customHeight="1">
      <c r="A22" s="1005"/>
      <c r="B22" s="998"/>
      <c r="C22" s="998"/>
      <c r="D22" s="998"/>
      <c r="E22" s="998"/>
      <c r="F22" s="1020"/>
      <c r="G22" s="1021"/>
      <c r="H22" s="1005"/>
      <c r="I22" s="998"/>
    </row>
    <row r="23" spans="1:9" ht="15" customHeight="1">
      <c r="A23" s="733" t="s">
        <v>622</v>
      </c>
      <c r="B23" s="723">
        <v>10910</v>
      </c>
      <c r="C23" s="723">
        <v>41805</v>
      </c>
      <c r="D23" s="723">
        <v>268</v>
      </c>
      <c r="E23" s="723">
        <v>437</v>
      </c>
      <c r="F23" s="723">
        <v>0</v>
      </c>
      <c r="G23" s="723">
        <v>144718</v>
      </c>
      <c r="H23" s="723">
        <v>3679</v>
      </c>
      <c r="I23" s="723">
        <v>201817</v>
      </c>
    </row>
    <row r="24" spans="1:9" ht="15" customHeight="1">
      <c r="A24" s="1005"/>
      <c r="B24" s="998"/>
      <c r="C24" s="998"/>
      <c r="D24" s="998"/>
      <c r="E24" s="998"/>
      <c r="F24" s="1020"/>
      <c r="G24" s="1021"/>
      <c r="H24" s="1005"/>
      <c r="I24" s="998"/>
    </row>
    <row r="25" spans="1:9" ht="15" customHeight="1">
      <c r="A25" s="1022"/>
      <c r="B25" s="1023"/>
      <c r="C25" s="998"/>
      <c r="D25" s="998"/>
      <c r="E25" s="998"/>
      <c r="F25" s="1020"/>
      <c r="G25" s="1021"/>
      <c r="H25" s="1005"/>
      <c r="I25" s="998"/>
    </row>
    <row r="26" spans="1:9" ht="15" customHeight="1">
      <c r="A26" s="912" t="s">
        <v>623</v>
      </c>
      <c r="B26" s="723">
        <v>10581</v>
      </c>
      <c r="C26" s="723">
        <v>50326</v>
      </c>
      <c r="D26" s="723">
        <v>268</v>
      </c>
      <c r="E26" s="723">
        <v>196</v>
      </c>
      <c r="F26" s="723">
        <v>1864</v>
      </c>
      <c r="G26" s="723">
        <v>81046</v>
      </c>
      <c r="H26" s="723">
        <v>5175</v>
      </c>
      <c r="I26" s="723">
        <v>149457</v>
      </c>
    </row>
    <row r="27" spans="1:9" ht="15" customHeight="1">
      <c r="A27" s="642" t="s">
        <v>613</v>
      </c>
      <c r="B27" s="622"/>
      <c r="C27" s="622"/>
      <c r="D27" s="622"/>
      <c r="E27" s="426">
        <v>24</v>
      </c>
      <c r="F27" s="622"/>
      <c r="G27" s="622"/>
      <c r="H27" s="622"/>
      <c r="I27" s="622">
        <v>24</v>
      </c>
    </row>
    <row r="28" spans="1:9" ht="15" customHeight="1">
      <c r="A28" s="642" t="s">
        <v>624</v>
      </c>
      <c r="B28" s="622"/>
      <c r="C28" s="622"/>
      <c r="D28" s="622"/>
      <c r="E28" s="622"/>
      <c r="F28" s="622"/>
      <c r="G28" s="622"/>
      <c r="H28" s="622"/>
      <c r="I28" s="622"/>
    </row>
    <row r="29" spans="1:9" ht="15" customHeight="1">
      <c r="A29" s="642" t="s">
        <v>625</v>
      </c>
      <c r="B29" s="622"/>
      <c r="C29" s="622"/>
      <c r="D29" s="622"/>
      <c r="E29" s="622"/>
      <c r="F29" s="622">
        <v>-1864</v>
      </c>
      <c r="G29" s="622"/>
      <c r="H29" s="622"/>
      <c r="I29" s="622">
        <v>-1864</v>
      </c>
    </row>
    <row r="30" spans="1:9" ht="15" customHeight="1">
      <c r="A30" s="646" t="s">
        <v>614</v>
      </c>
      <c r="B30" s="627">
        <v>0</v>
      </c>
      <c r="C30" s="627">
        <v>0</v>
      </c>
      <c r="D30" s="627">
        <v>0</v>
      </c>
      <c r="E30" s="627">
        <v>24</v>
      </c>
      <c r="F30" s="627">
        <v>-1864</v>
      </c>
      <c r="G30" s="627">
        <v>0</v>
      </c>
      <c r="H30" s="627">
        <v>0</v>
      </c>
      <c r="I30" s="627">
        <v>-1839</v>
      </c>
    </row>
    <row r="31" spans="1:9" ht="15" customHeight="1">
      <c r="A31" s="1019" t="s">
        <v>626</v>
      </c>
      <c r="B31" s="622"/>
      <c r="C31" s="622"/>
      <c r="D31" s="622"/>
      <c r="E31" s="622"/>
      <c r="F31" s="622"/>
      <c r="G31" s="426">
        <v>25698</v>
      </c>
      <c r="H31" s="426">
        <v>605</v>
      </c>
      <c r="I31" s="622">
        <v>26303</v>
      </c>
    </row>
    <row r="32" spans="1:9" ht="15" customHeight="1">
      <c r="A32" s="733" t="s">
        <v>627</v>
      </c>
      <c r="B32" s="723">
        <v>0</v>
      </c>
      <c r="C32" s="723">
        <v>0</v>
      </c>
      <c r="D32" s="723">
        <v>0</v>
      </c>
      <c r="E32" s="723">
        <v>24</v>
      </c>
      <c r="F32" s="723">
        <v>-1864</v>
      </c>
      <c r="G32" s="723">
        <v>25698</v>
      </c>
      <c r="H32" s="723">
        <v>605</v>
      </c>
      <c r="I32" s="723">
        <v>24463</v>
      </c>
    </row>
    <row r="33" spans="1:9" ht="15" customHeight="1">
      <c r="A33" s="281"/>
      <c r="B33" s="390"/>
      <c r="C33" s="390"/>
      <c r="D33" s="390"/>
      <c r="E33" s="389"/>
      <c r="F33" s="390"/>
      <c r="G33" s="390"/>
      <c r="H33" s="390"/>
      <c r="I33" s="390"/>
    </row>
    <row r="34" spans="1:9" ht="15" customHeight="1">
      <c r="A34" s="642" t="s">
        <v>618</v>
      </c>
      <c r="B34" s="426">
        <v>127</v>
      </c>
      <c r="C34" s="426">
        <v>-3173</v>
      </c>
      <c r="D34" s="611"/>
      <c r="E34" s="611"/>
      <c r="F34" s="631"/>
      <c r="G34" s="1024"/>
      <c r="H34" s="603"/>
      <c r="I34" s="622">
        <v>-3046</v>
      </c>
    </row>
    <row r="35" spans="1:9" ht="15" customHeight="1">
      <c r="A35" s="642" t="s">
        <v>619</v>
      </c>
      <c r="B35" s="426"/>
      <c r="C35" s="426">
        <v>528</v>
      </c>
      <c r="D35" s="622"/>
      <c r="E35" s="622"/>
      <c r="F35" s="622"/>
      <c r="G35" s="622"/>
      <c r="H35" s="622"/>
      <c r="I35" s="622">
        <v>528</v>
      </c>
    </row>
    <row r="36" spans="1:9" ht="15" customHeight="1">
      <c r="A36" s="642" t="s">
        <v>620</v>
      </c>
      <c r="B36" s="622"/>
      <c r="C36" s="622"/>
      <c r="D36" s="622"/>
      <c r="E36" s="622"/>
      <c r="F36" s="622"/>
      <c r="G36" s="622">
        <v>-4311</v>
      </c>
      <c r="H36" s="622"/>
      <c r="I36" s="622">
        <v>-4311</v>
      </c>
    </row>
    <row r="37" spans="1:9" ht="15" customHeight="1">
      <c r="A37" s="1028" t="s">
        <v>621</v>
      </c>
      <c r="B37" s="622"/>
      <c r="C37" s="622"/>
      <c r="D37" s="622"/>
      <c r="E37" s="622"/>
      <c r="F37" s="622"/>
      <c r="G37" s="622"/>
      <c r="H37" s="426">
        <v>-2563</v>
      </c>
      <c r="I37" s="622">
        <v>-2563</v>
      </c>
    </row>
    <row r="38" spans="1:9" ht="15" customHeight="1">
      <c r="A38" s="387"/>
      <c r="B38" s="735">
        <v>127</v>
      </c>
      <c r="C38" s="735">
        <v>-2645</v>
      </c>
      <c r="D38" s="735">
        <v>0</v>
      </c>
      <c r="E38" s="735">
        <v>0</v>
      </c>
      <c r="F38" s="735">
        <v>0</v>
      </c>
      <c r="G38" s="735">
        <v>-4311</v>
      </c>
      <c r="H38" s="735">
        <v>-2563</v>
      </c>
      <c r="I38" s="735">
        <v>-9392</v>
      </c>
    </row>
    <row r="39" spans="1:9" ht="15" customHeight="1">
      <c r="A39" s="699"/>
      <c r="B39" s="701"/>
      <c r="C39" s="701"/>
      <c r="D39" s="701"/>
      <c r="E39" s="701"/>
      <c r="F39" s="702"/>
      <c r="G39" s="1029"/>
      <c r="H39" s="699"/>
      <c r="I39" s="701"/>
    </row>
    <row r="40" spans="1:9" ht="15" customHeight="1">
      <c r="A40" s="733" t="s">
        <v>628</v>
      </c>
      <c r="B40" s="735">
        <v>10708</v>
      </c>
      <c r="C40" s="735">
        <v>47682</v>
      </c>
      <c r="D40" s="735">
        <v>268</v>
      </c>
      <c r="E40" s="735">
        <v>220</v>
      </c>
      <c r="F40" s="735">
        <v>0</v>
      </c>
      <c r="G40" s="735">
        <v>102433</v>
      </c>
      <c r="H40" s="735">
        <v>3217</v>
      </c>
      <c r="I40" s="735">
        <v>164528</v>
      </c>
    </row>
    <row r="41" spans="1:9" ht="15" customHeight="1">
      <c r="A41" s="276"/>
      <c r="B41" s="1030"/>
      <c r="C41" s="326"/>
      <c r="D41" s="426"/>
      <c r="E41" s="426"/>
      <c r="F41" s="426"/>
      <c r="G41" s="1031"/>
      <c r="H41" s="1032"/>
      <c r="I41" s="1033"/>
    </row>
    <row r="42" spans="1:9" ht="18.75">
      <c r="A42" s="75"/>
      <c r="B42" s="1034"/>
      <c r="C42" s="1034"/>
      <c r="D42" s="1034"/>
      <c r="E42" s="1034"/>
      <c r="F42" s="1034"/>
      <c r="G42" s="1034"/>
      <c r="H42" s="1034"/>
      <c r="I42" s="363"/>
    </row>
    <row r="43" spans="1:9" ht="13.5">
      <c r="A43" s="269"/>
      <c r="B43" s="363"/>
      <c r="C43" s="363"/>
      <c r="D43" s="363"/>
      <c r="E43" s="363"/>
      <c r="F43" s="375"/>
      <c r="G43" s="435"/>
      <c r="H43" s="269"/>
      <c r="I43" s="363"/>
    </row>
    <row r="44" spans="1:9" ht="18.75">
      <c r="A44" s="75" t="s">
        <v>629</v>
      </c>
      <c r="B44" s="1034"/>
      <c r="C44" s="1034"/>
      <c r="D44" s="1034"/>
      <c r="E44" s="1034"/>
      <c r="F44" s="1034"/>
      <c r="G44" s="1034"/>
      <c r="H44" s="1034"/>
      <c r="I44" s="363"/>
    </row>
    <row r="45" spans="1:9" ht="13.5" customHeight="1">
      <c r="A45" s="52"/>
      <c r="B45" s="47"/>
      <c r="C45" s="47"/>
      <c r="D45" s="47"/>
      <c r="E45" s="47"/>
      <c r="F45" s="48"/>
      <c r="G45" s="63"/>
      <c r="H45" s="52"/>
      <c r="I45" s="47"/>
    </row>
    <row r="46" spans="1:9" ht="13.5" customHeight="1">
      <c r="A46" s="52"/>
      <c r="B46" s="47"/>
      <c r="C46" s="47"/>
      <c r="D46" s="47"/>
      <c r="E46" s="47"/>
      <c r="F46" s="48"/>
      <c r="G46" s="63"/>
      <c r="H46" s="52"/>
      <c r="I46" s="47"/>
    </row>
    <row r="47" spans="1:9" ht="13.5">
      <c r="A47" s="363"/>
      <c r="B47" s="363"/>
      <c r="C47" s="363"/>
      <c r="D47" s="363"/>
      <c r="E47" s="363"/>
      <c r="F47" s="1034"/>
      <c r="G47" s="1034"/>
      <c r="H47" s="1035">
        <v>2008</v>
      </c>
      <c r="I47" s="1035">
        <v>2007</v>
      </c>
    </row>
    <row r="48" spans="1:9" ht="15" customHeight="1">
      <c r="A48" s="282"/>
      <c r="B48" s="282"/>
      <c r="C48" s="282"/>
      <c r="D48" s="396"/>
      <c r="E48" s="396"/>
      <c r="F48" s="1036"/>
      <c r="G48" s="1036"/>
      <c r="H48" s="1037" t="s">
        <v>630</v>
      </c>
      <c r="I48" s="1037" t="s">
        <v>630</v>
      </c>
    </row>
    <row r="49" spans="1:9" ht="3" customHeight="1">
      <c r="A49" s="276"/>
      <c r="B49" s="276"/>
      <c r="C49" s="276"/>
      <c r="D49" s="363"/>
      <c r="E49" s="363"/>
      <c r="F49" s="1033"/>
      <c r="G49" s="1033"/>
      <c r="H49" s="375"/>
      <c r="I49" s="375"/>
    </row>
    <row r="50" spans="1:9" ht="15" customHeight="1">
      <c r="A50" s="642" t="s">
        <v>631</v>
      </c>
      <c r="B50" s="642"/>
      <c r="C50" s="642"/>
      <c r="D50" s="578"/>
      <c r="E50" s="578"/>
      <c r="F50" s="578"/>
      <c r="G50" s="578"/>
      <c r="H50" s="622">
        <v>-219936</v>
      </c>
      <c r="I50" s="622">
        <v>226977</v>
      </c>
    </row>
    <row r="51" spans="1:9" ht="15" customHeight="1">
      <c r="A51" s="642" t="s">
        <v>632</v>
      </c>
      <c r="B51" s="642"/>
      <c r="C51" s="642"/>
      <c r="D51" s="578"/>
      <c r="E51" s="578"/>
      <c r="F51" s="578"/>
      <c r="G51" s="578"/>
      <c r="H51" s="622">
        <v>-6921</v>
      </c>
      <c r="I51" s="622">
        <v>-3819</v>
      </c>
    </row>
    <row r="52" spans="1:9" ht="15" customHeight="1">
      <c r="A52" s="647" t="s">
        <v>633</v>
      </c>
      <c r="B52" s="647"/>
      <c r="C52" s="647"/>
      <c r="D52" s="616"/>
      <c r="E52" s="616"/>
      <c r="F52" s="616"/>
      <c r="G52" s="616"/>
      <c r="H52" s="650">
        <v>179681</v>
      </c>
      <c r="I52" s="650">
        <v>-151114</v>
      </c>
    </row>
    <row r="53" spans="1:9" ht="15" customHeight="1">
      <c r="A53" s="775" t="s">
        <v>634</v>
      </c>
      <c r="B53" s="775"/>
      <c r="C53" s="775"/>
      <c r="D53" s="588"/>
      <c r="E53" s="588"/>
      <c r="F53" s="588"/>
      <c r="G53" s="588"/>
      <c r="H53" s="732">
        <v>-47176</v>
      </c>
      <c r="I53" s="732">
        <v>72044</v>
      </c>
    </row>
    <row r="54" spans="1:9" ht="15" customHeight="1">
      <c r="A54" s="642" t="s">
        <v>635</v>
      </c>
      <c r="B54" s="642"/>
      <c r="C54" s="642"/>
      <c r="D54" s="581"/>
      <c r="E54" s="581"/>
      <c r="F54" s="581"/>
      <c r="G54" s="581"/>
      <c r="H54" s="622">
        <v>149271</v>
      </c>
      <c r="I54" s="622">
        <v>41147</v>
      </c>
    </row>
    <row r="55" spans="1:9" ht="15" customHeight="1">
      <c r="A55" s="642" t="s">
        <v>503</v>
      </c>
      <c r="B55" s="642"/>
      <c r="C55" s="642"/>
      <c r="D55" s="581"/>
      <c r="E55" s="581"/>
      <c r="F55" s="581"/>
      <c r="G55" s="581"/>
      <c r="H55" s="622">
        <v>-4697</v>
      </c>
      <c r="I55" s="622">
        <v>2045</v>
      </c>
    </row>
    <row r="56" spans="1:9" ht="15" customHeight="1">
      <c r="A56" s="1038" t="s">
        <v>636</v>
      </c>
      <c r="B56" s="1038"/>
      <c r="C56" s="1038"/>
      <c r="D56" s="1039"/>
      <c r="E56" s="1039"/>
      <c r="F56" s="1039"/>
      <c r="G56" s="1039"/>
      <c r="H56" s="1040">
        <v>97398</v>
      </c>
      <c r="I56" s="1040">
        <v>115236</v>
      </c>
    </row>
    <row r="57" ht="15" customHeight="1"/>
    <row r="59" ht="13.5">
      <c r="A59" s="776" t="s">
        <v>576</v>
      </c>
    </row>
    <row r="63" ht="12.75">
      <c r="I63" s="1042"/>
    </row>
  </sheetData>
  <sheetProtection selectLockedCells="1"/>
  <mergeCells count="3">
    <mergeCell ref="E8:F8"/>
    <mergeCell ref="E7:F7"/>
    <mergeCell ref="C7:D7"/>
  </mergeCells>
  <printOptions/>
  <pageMargins left="0.5905511811023623" right="0.24" top="0.6692913385826772" bottom="0.6692913385826772" header="0.35433070866141736" footer="0.4330708661417323"/>
  <pageSetup horizontalDpi="600" verticalDpi="600" orientation="portrait" paperSize="9" scale="83" r:id="rId1"/>
  <headerFooter alignWithMargins="0">
    <oddFooter>&amp;L&amp;"Lais Light,Regular"&amp;9Landsbanki Condensed Consolidated Interim Financial Statements&amp;R&amp;"Lais Light,Regular"&amp;9ISK million</oddFooter>
  </headerFooter>
</worksheet>
</file>

<file path=xl/worksheets/sheet6.xml><?xml version="1.0" encoding="utf-8"?>
<worksheet xmlns="http://schemas.openxmlformats.org/spreadsheetml/2006/main" xmlns:r="http://schemas.openxmlformats.org/officeDocument/2006/relationships">
  <sheetPr codeName="Sheet1"/>
  <dimension ref="A1:IK1432"/>
  <sheetViews>
    <sheetView showGridLines="0" tabSelected="1" zoomScaleSheetLayoutView="120" workbookViewId="0" topLeftCell="A1">
      <selection activeCell="A1" sqref="A1"/>
    </sheetView>
  </sheetViews>
  <sheetFormatPr defaultColWidth="9.140625" defaultRowHeight="12.75"/>
  <cols>
    <col min="1" max="1" width="6.57421875" style="52" customWidth="1"/>
    <col min="2" max="2" width="13.57421875" style="52" customWidth="1"/>
    <col min="3" max="3" width="10.00390625" style="52" customWidth="1"/>
    <col min="4" max="4" width="9.57421875" style="52" customWidth="1"/>
    <col min="5" max="5" width="10.7109375" style="47" customWidth="1"/>
    <col min="6" max="6" width="9.7109375" style="47" customWidth="1"/>
    <col min="7" max="7" width="9.8515625" style="47" customWidth="1"/>
    <col min="8" max="8" width="9.7109375" style="47" customWidth="1"/>
    <col min="9" max="9" width="9.7109375" style="48" customWidth="1"/>
    <col min="10" max="10" width="9.7109375" style="63" customWidth="1"/>
    <col min="11" max="11" width="9.7109375" style="52" customWidth="1"/>
    <col min="12" max="16384" width="9.140625" style="47" customWidth="1"/>
  </cols>
  <sheetData>
    <row r="1" spans="1:179" ht="15.75">
      <c r="A1" s="560" t="s">
        <v>645</v>
      </c>
      <c r="B1" s="560"/>
      <c r="C1" s="560"/>
      <c r="D1" s="369"/>
      <c r="I1" s="47"/>
      <c r="J1" s="47"/>
      <c r="K1" s="370"/>
      <c r="FU1" s="370"/>
      <c r="FW1" s="370"/>
    </row>
    <row r="2" spans="1:11" ht="12.75">
      <c r="A2" s="57"/>
      <c r="B2" s="57"/>
      <c r="C2" s="57"/>
      <c r="D2" s="57"/>
      <c r="I2" s="47"/>
      <c r="J2" s="47"/>
      <c r="K2" s="370"/>
    </row>
    <row r="3" spans="1:11" ht="26.25" customHeight="1">
      <c r="A3" s="1049" t="s">
        <v>139</v>
      </c>
      <c r="B3" s="1049"/>
      <c r="C3" s="1049"/>
      <c r="D3" s="1049"/>
      <c r="E3" s="1049"/>
      <c r="F3" s="1049"/>
      <c r="G3" s="1049"/>
      <c r="H3" s="1049"/>
      <c r="I3" s="1049"/>
      <c r="J3" s="1049"/>
      <c r="K3" s="1049"/>
    </row>
    <row r="4" spans="1:11" ht="5.25" customHeight="1">
      <c r="A4" s="586"/>
      <c r="B4" s="586"/>
      <c r="C4" s="586"/>
      <c r="D4" s="586"/>
      <c r="E4" s="586"/>
      <c r="F4" s="586"/>
      <c r="G4" s="586"/>
      <c r="H4" s="586"/>
      <c r="I4" s="586"/>
      <c r="J4" s="586"/>
      <c r="K4" s="586"/>
    </row>
    <row r="5" spans="1:179" ht="40.5" customHeight="1">
      <c r="A5" s="1049" t="s">
        <v>174</v>
      </c>
      <c r="B5" s="1049"/>
      <c r="C5" s="1049"/>
      <c r="D5" s="1049"/>
      <c r="E5" s="1049"/>
      <c r="F5" s="1049"/>
      <c r="G5" s="1049"/>
      <c r="H5" s="1049"/>
      <c r="I5" s="1049"/>
      <c r="J5" s="1049"/>
      <c r="K5" s="1049"/>
      <c r="FW5" s="370"/>
    </row>
    <row r="6" spans="1:179" ht="6" customHeight="1">
      <c r="A6" s="364"/>
      <c r="B6" s="364"/>
      <c r="C6" s="364"/>
      <c r="D6" s="364"/>
      <c r="E6" s="364"/>
      <c r="F6" s="364"/>
      <c r="G6" s="364"/>
      <c r="H6" s="364"/>
      <c r="I6" s="364"/>
      <c r="J6" s="364"/>
      <c r="K6" s="364"/>
      <c r="FW6" s="370"/>
    </row>
    <row r="7" spans="1:179" ht="13.5">
      <c r="A7" s="1049" t="s">
        <v>40</v>
      </c>
      <c r="B7" s="1049"/>
      <c r="C7" s="1049"/>
      <c r="D7" s="1049"/>
      <c r="E7" s="1049"/>
      <c r="F7" s="1049"/>
      <c r="G7" s="1049"/>
      <c r="H7" s="1049"/>
      <c r="I7" s="1049"/>
      <c r="J7" s="1049"/>
      <c r="K7" s="1049"/>
      <c r="FW7" s="370"/>
    </row>
    <row r="8" spans="1:179" ht="13.5" customHeight="1">
      <c r="A8" s="47"/>
      <c r="B8" s="47"/>
      <c r="C8" s="47"/>
      <c r="D8" s="47"/>
      <c r="I8" s="47"/>
      <c r="J8" s="47"/>
      <c r="K8" s="47"/>
      <c r="FW8" s="370"/>
    </row>
    <row r="9" spans="1:11" ht="15.75">
      <c r="A9" s="560" t="s">
        <v>646</v>
      </c>
      <c r="B9" s="560"/>
      <c r="C9" s="560"/>
      <c r="D9" s="369"/>
      <c r="E9" s="363"/>
      <c r="F9" s="363"/>
      <c r="G9" s="363"/>
      <c r="H9" s="363"/>
      <c r="I9" s="363"/>
      <c r="J9" s="363"/>
      <c r="K9" s="363"/>
    </row>
    <row r="10" spans="1:11" ht="13.5">
      <c r="A10" s="369"/>
      <c r="B10" s="369"/>
      <c r="C10" s="369"/>
      <c r="D10" s="369"/>
      <c r="E10" s="363"/>
      <c r="F10" s="363"/>
      <c r="G10" s="363"/>
      <c r="H10" s="363"/>
      <c r="I10" s="363"/>
      <c r="J10" s="363"/>
      <c r="K10" s="363"/>
    </row>
    <row r="11" spans="1:178" ht="25.5" customHeight="1">
      <c r="A11" s="1049" t="s">
        <v>830</v>
      </c>
      <c r="B11" s="1049"/>
      <c r="C11" s="1049"/>
      <c r="D11" s="1049"/>
      <c r="E11" s="1049"/>
      <c r="F11" s="1049"/>
      <c r="G11" s="1049"/>
      <c r="H11" s="1049"/>
      <c r="I11" s="1049"/>
      <c r="J11" s="1049"/>
      <c r="K11" s="1049"/>
      <c r="FV11" s="370"/>
    </row>
    <row r="12" spans="1:178" ht="12.75" customHeight="1">
      <c r="A12" s="58"/>
      <c r="B12" s="58"/>
      <c r="C12" s="58"/>
      <c r="D12" s="58"/>
      <c r="E12" s="58"/>
      <c r="F12" s="58"/>
      <c r="G12" s="58"/>
      <c r="H12" s="58"/>
      <c r="I12" s="58"/>
      <c r="J12" s="58"/>
      <c r="K12" s="58"/>
      <c r="FV12" s="370"/>
    </row>
    <row r="13" spans="1:178" ht="13.5" customHeight="1">
      <c r="A13" s="536" t="s">
        <v>818</v>
      </c>
      <c r="B13" s="536"/>
      <c r="C13" s="536"/>
      <c r="D13" s="373"/>
      <c r="E13" s="363"/>
      <c r="F13" s="363"/>
      <c r="G13" s="363"/>
      <c r="H13" s="363"/>
      <c r="I13" s="363"/>
      <c r="J13" s="363"/>
      <c r="K13" s="363"/>
      <c r="FV13" s="370"/>
    </row>
    <row r="14" spans="1:178" ht="6" customHeight="1">
      <c r="A14" s="373"/>
      <c r="B14" s="373"/>
      <c r="C14" s="373"/>
      <c r="D14" s="373"/>
      <c r="E14" s="363"/>
      <c r="F14" s="363"/>
      <c r="G14" s="363"/>
      <c r="H14" s="363"/>
      <c r="I14" s="363"/>
      <c r="J14" s="363"/>
      <c r="K14" s="363"/>
      <c r="FV14" s="370"/>
    </row>
    <row r="15" spans="1:178" ht="55.5" customHeight="1">
      <c r="A15" s="1049" t="s">
        <v>44</v>
      </c>
      <c r="B15" s="1049"/>
      <c r="C15" s="1049"/>
      <c r="D15" s="1049"/>
      <c r="E15" s="1049"/>
      <c r="F15" s="1049"/>
      <c r="G15" s="1049"/>
      <c r="H15" s="1049"/>
      <c r="I15" s="1049"/>
      <c r="J15" s="1049"/>
      <c r="K15" s="1049"/>
      <c r="FV15" s="370"/>
    </row>
    <row r="16" spans="1:178" ht="5.25" customHeight="1">
      <c r="A16" s="586"/>
      <c r="B16" s="586"/>
      <c r="C16" s="586"/>
      <c r="D16" s="586"/>
      <c r="E16" s="586"/>
      <c r="F16" s="586"/>
      <c r="G16" s="586"/>
      <c r="H16" s="586"/>
      <c r="I16" s="586"/>
      <c r="J16" s="586"/>
      <c r="K16" s="586"/>
      <c r="FV16" s="370"/>
    </row>
    <row r="17" spans="1:178" ht="13.5">
      <c r="A17" s="1049" t="s">
        <v>588</v>
      </c>
      <c r="B17" s="1049"/>
      <c r="C17" s="1049"/>
      <c r="D17" s="1049"/>
      <c r="E17" s="1049"/>
      <c r="F17" s="1049"/>
      <c r="G17" s="1049"/>
      <c r="H17" s="1049"/>
      <c r="I17" s="1049"/>
      <c r="J17" s="1049"/>
      <c r="K17" s="1049"/>
      <c r="FV17" s="370"/>
    </row>
    <row r="18" spans="1:178" ht="6" customHeight="1">
      <c r="A18" s="364"/>
      <c r="B18" s="364"/>
      <c r="C18" s="364"/>
      <c r="D18" s="364"/>
      <c r="E18" s="364"/>
      <c r="F18" s="364"/>
      <c r="G18" s="364"/>
      <c r="H18" s="364"/>
      <c r="I18" s="364"/>
      <c r="J18" s="364"/>
      <c r="K18" s="364"/>
      <c r="FV18" s="370"/>
    </row>
    <row r="19" spans="1:178" ht="27" customHeight="1">
      <c r="A19" s="1049" t="s">
        <v>461</v>
      </c>
      <c r="B19" s="1049"/>
      <c r="C19" s="1049"/>
      <c r="D19" s="1049"/>
      <c r="E19" s="1049"/>
      <c r="F19" s="1049"/>
      <c r="G19" s="1049"/>
      <c r="H19" s="1049"/>
      <c r="I19" s="1049"/>
      <c r="J19" s="1049"/>
      <c r="K19" s="1049"/>
      <c r="FV19" s="370"/>
    </row>
    <row r="20" spans="1:178" ht="10.5" customHeight="1">
      <c r="A20" s="586"/>
      <c r="B20" s="586"/>
      <c r="C20" s="586"/>
      <c r="D20" s="586"/>
      <c r="E20" s="586"/>
      <c r="F20" s="586"/>
      <c r="G20" s="586"/>
      <c r="H20" s="586"/>
      <c r="I20" s="586"/>
      <c r="J20" s="586"/>
      <c r="K20" s="586"/>
      <c r="FV20" s="370"/>
    </row>
    <row r="21" spans="1:178" ht="41.25" customHeight="1">
      <c r="A21" s="1049" t="s">
        <v>841</v>
      </c>
      <c r="B21" s="1049"/>
      <c r="C21" s="1049"/>
      <c r="D21" s="1049"/>
      <c r="E21" s="1049"/>
      <c r="F21" s="1049"/>
      <c r="G21" s="1049"/>
      <c r="H21" s="1049"/>
      <c r="I21" s="1049"/>
      <c r="J21" s="1049"/>
      <c r="K21" s="1049"/>
      <c r="FV21" s="370"/>
    </row>
    <row r="22" spans="1:178" ht="10.5" customHeight="1">
      <c r="A22" s="1056"/>
      <c r="B22" s="1056"/>
      <c r="C22" s="1056"/>
      <c r="D22" s="1056"/>
      <c r="E22" s="1056"/>
      <c r="F22" s="1056"/>
      <c r="G22" s="1056"/>
      <c r="H22" s="1056"/>
      <c r="I22" s="1056"/>
      <c r="J22" s="1056"/>
      <c r="K22" s="1056"/>
      <c r="FV22" s="370"/>
    </row>
    <row r="23" spans="1:11" s="363" customFormat="1" ht="13.5">
      <c r="A23" s="536" t="s">
        <v>583</v>
      </c>
      <c r="B23" s="536"/>
      <c r="C23" s="536"/>
      <c r="D23" s="373"/>
      <c r="E23" s="372"/>
      <c r="F23" s="372"/>
      <c r="G23" s="372"/>
      <c r="H23" s="372"/>
      <c r="I23" s="372"/>
      <c r="J23" s="372"/>
      <c r="K23" s="372"/>
    </row>
    <row r="24" spans="1:11" s="363" customFormat="1" ht="6" customHeight="1">
      <c r="A24" s="373"/>
      <c r="B24" s="373"/>
      <c r="C24" s="373"/>
      <c r="D24" s="373"/>
      <c r="E24" s="372"/>
      <c r="F24" s="372"/>
      <c r="G24" s="372"/>
      <c r="H24" s="372"/>
      <c r="I24" s="372"/>
      <c r="J24" s="372"/>
      <c r="K24" s="372"/>
    </row>
    <row r="25" spans="1:11" s="363" customFormat="1" ht="13.5">
      <c r="A25" s="590" t="s">
        <v>473</v>
      </c>
      <c r="B25" s="590"/>
      <c r="C25" s="590"/>
      <c r="D25" s="373"/>
      <c r="E25" s="372"/>
      <c r="F25" s="372"/>
      <c r="G25" s="372"/>
      <c r="H25" s="372"/>
      <c r="I25" s="372"/>
      <c r="J25" s="370"/>
      <c r="K25" s="370"/>
    </row>
    <row r="26" spans="1:11" s="363" customFormat="1" ht="6" customHeight="1">
      <c r="A26" s="373"/>
      <c r="B26" s="373"/>
      <c r="C26" s="373"/>
      <c r="D26" s="373"/>
      <c r="E26" s="372"/>
      <c r="F26" s="372"/>
      <c r="G26" s="372"/>
      <c r="H26" s="372"/>
      <c r="I26" s="372"/>
      <c r="J26" s="370"/>
      <c r="K26" s="370"/>
    </row>
    <row r="27" spans="1:11" s="363" customFormat="1" ht="95.25" customHeight="1">
      <c r="A27" s="1049" t="s">
        <v>652</v>
      </c>
      <c r="B27" s="1049"/>
      <c r="C27" s="1049"/>
      <c r="D27" s="1049"/>
      <c r="E27" s="1049"/>
      <c r="F27" s="1049"/>
      <c r="G27" s="1049"/>
      <c r="H27" s="1049"/>
      <c r="I27" s="1049"/>
      <c r="J27" s="1049"/>
      <c r="K27" s="1049"/>
    </row>
    <row r="28" spans="1:11" s="363" customFormat="1" ht="8.25" customHeight="1">
      <c r="A28" s="586"/>
      <c r="B28" s="586"/>
      <c r="C28" s="586"/>
      <c r="D28" s="586"/>
      <c r="E28" s="586"/>
      <c r="F28" s="586"/>
      <c r="G28" s="586"/>
      <c r="H28" s="586"/>
      <c r="I28" s="586"/>
      <c r="J28" s="586"/>
      <c r="K28" s="586"/>
    </row>
    <row r="29" spans="1:11" s="363" customFormat="1" ht="13.5">
      <c r="A29" s="1049" t="s">
        <v>786</v>
      </c>
      <c r="B29" s="1049"/>
      <c r="C29" s="1049"/>
      <c r="D29" s="1049"/>
      <c r="E29" s="1049"/>
      <c r="F29" s="1049"/>
      <c r="G29" s="1049"/>
      <c r="H29" s="1049"/>
      <c r="I29" s="1049"/>
      <c r="J29" s="1049"/>
      <c r="K29" s="1049"/>
    </row>
    <row r="30" spans="1:11" ht="12">
      <c r="A30" s="816"/>
      <c r="B30" s="816"/>
      <c r="C30" s="816"/>
      <c r="D30" s="46"/>
      <c r="E30" s="46"/>
      <c r="F30" s="46"/>
      <c r="G30" s="46"/>
      <c r="H30" s="46"/>
      <c r="I30" s="46"/>
      <c r="J30" s="46"/>
      <c r="K30" s="46"/>
    </row>
    <row r="31" spans="1:11" s="363" customFormat="1" ht="13.5">
      <c r="A31" s="590" t="s">
        <v>207</v>
      </c>
      <c r="B31" s="590"/>
      <c r="C31" s="590"/>
      <c r="D31" s="590"/>
      <c r="E31" s="1026" t="s">
        <v>725</v>
      </c>
      <c r="F31" s="1026"/>
      <c r="G31" s="1026"/>
      <c r="H31" s="571" t="s">
        <v>208</v>
      </c>
      <c r="I31" s="714"/>
      <c r="J31" s="578"/>
      <c r="K31" s="578"/>
    </row>
    <row r="32" spans="1:11" s="363" customFormat="1" ht="5.25" customHeight="1">
      <c r="A32" s="578"/>
      <c r="B32" s="578"/>
      <c r="C32" s="578"/>
      <c r="D32" s="578"/>
      <c r="E32" s="796"/>
      <c r="F32" s="578"/>
      <c r="G32" s="578"/>
      <c r="H32" s="578"/>
      <c r="I32" s="578"/>
      <c r="J32" s="578"/>
      <c r="K32" s="714"/>
    </row>
    <row r="33" spans="1:11" s="363" customFormat="1" ht="13.5">
      <c r="A33" s="797" t="s">
        <v>534</v>
      </c>
      <c r="B33" s="797"/>
      <c r="C33" s="797"/>
      <c r="D33" s="797"/>
      <c r="E33" s="578"/>
      <c r="F33" s="798">
        <v>1</v>
      </c>
      <c r="G33" s="578"/>
      <c r="H33" s="799" t="s">
        <v>3</v>
      </c>
      <c r="I33" s="578"/>
      <c r="J33" s="578"/>
      <c r="K33" s="578"/>
    </row>
    <row r="34" spans="1:11" s="363" customFormat="1" ht="13.5">
      <c r="A34" s="797" t="s">
        <v>654</v>
      </c>
      <c r="B34" s="797"/>
      <c r="C34" s="797"/>
      <c r="D34" s="797"/>
      <c r="E34" s="578"/>
      <c r="F34" s="798">
        <v>1</v>
      </c>
      <c r="G34" s="578"/>
      <c r="H34" s="799" t="s">
        <v>4</v>
      </c>
      <c r="I34" s="713"/>
      <c r="J34" s="578"/>
      <c r="K34" s="578"/>
    </row>
    <row r="35" spans="1:11" s="363" customFormat="1" ht="13.5">
      <c r="A35" s="611" t="s">
        <v>250</v>
      </c>
      <c r="B35" s="611"/>
      <c r="C35" s="611"/>
      <c r="D35" s="611"/>
      <c r="E35" s="578"/>
      <c r="F35" s="798">
        <v>1</v>
      </c>
      <c r="G35" s="578"/>
      <c r="H35" s="799" t="s">
        <v>2</v>
      </c>
      <c r="I35" s="578"/>
      <c r="J35" s="578"/>
      <c r="K35" s="578"/>
    </row>
    <row r="36" spans="1:11" s="363" customFormat="1" ht="13.5">
      <c r="A36" s="611" t="s">
        <v>249</v>
      </c>
      <c r="B36" s="611"/>
      <c r="C36" s="611"/>
      <c r="D36" s="611"/>
      <c r="E36" s="578"/>
      <c r="F36" s="798">
        <v>1</v>
      </c>
      <c r="G36" s="578"/>
      <c r="H36" s="799" t="s">
        <v>5</v>
      </c>
      <c r="I36" s="713"/>
      <c r="J36" s="714"/>
      <c r="K36" s="714"/>
    </row>
    <row r="37" spans="1:11" s="363" customFormat="1" ht="13.5">
      <c r="A37" s="611" t="s">
        <v>656</v>
      </c>
      <c r="B37" s="611"/>
      <c r="C37" s="611"/>
      <c r="D37" s="611"/>
      <c r="E37" s="578"/>
      <c r="F37" s="798">
        <v>1</v>
      </c>
      <c r="G37" s="578"/>
      <c r="H37" s="799" t="s">
        <v>4</v>
      </c>
      <c r="I37" s="713"/>
      <c r="J37" s="714"/>
      <c r="K37" s="714"/>
    </row>
    <row r="38" spans="1:11" s="363" customFormat="1" ht="13.5">
      <c r="A38" s="611" t="s">
        <v>214</v>
      </c>
      <c r="B38" s="611"/>
      <c r="C38" s="611"/>
      <c r="D38" s="611"/>
      <c r="E38" s="578"/>
      <c r="F38" s="798">
        <v>1</v>
      </c>
      <c r="G38" s="578"/>
      <c r="H38" s="799" t="s">
        <v>215</v>
      </c>
      <c r="I38" s="713"/>
      <c r="J38" s="714"/>
      <c r="K38" s="714"/>
    </row>
    <row r="39" spans="1:11" s="363" customFormat="1" ht="13.5">
      <c r="A39" s="611" t="s">
        <v>196</v>
      </c>
      <c r="B39" s="611"/>
      <c r="C39" s="611"/>
      <c r="D39" s="611"/>
      <c r="E39" s="578"/>
      <c r="F39" s="798">
        <v>0.84</v>
      </c>
      <c r="G39" s="578"/>
      <c r="H39" s="799" t="s">
        <v>4</v>
      </c>
      <c r="I39" s="713"/>
      <c r="J39" s="714"/>
      <c r="K39" s="714"/>
    </row>
    <row r="40" spans="1:11" s="363" customFormat="1" ht="13.5">
      <c r="A40" s="611" t="s">
        <v>230</v>
      </c>
      <c r="B40" s="611"/>
      <c r="C40" s="611"/>
      <c r="D40" s="611"/>
      <c r="E40" s="578"/>
      <c r="F40" s="798">
        <v>1</v>
      </c>
      <c r="G40" s="578"/>
      <c r="H40" s="799" t="s">
        <v>2</v>
      </c>
      <c r="I40" s="578"/>
      <c r="J40" s="714"/>
      <c r="K40" s="714"/>
    </row>
    <row r="41" spans="1:11" s="363" customFormat="1" ht="13.5">
      <c r="A41" s="611" t="s">
        <v>528</v>
      </c>
      <c r="B41" s="611"/>
      <c r="C41" s="611"/>
      <c r="D41" s="611"/>
      <c r="E41" s="578"/>
      <c r="F41" s="798">
        <v>1</v>
      </c>
      <c r="G41" s="578"/>
      <c r="H41" s="799" t="s">
        <v>2</v>
      </c>
      <c r="I41" s="578"/>
      <c r="J41" s="714"/>
      <c r="K41" s="714"/>
    </row>
    <row r="42" spans="1:11" s="363" customFormat="1" ht="13.5">
      <c r="A42" s="611" t="s">
        <v>529</v>
      </c>
      <c r="B42" s="611"/>
      <c r="C42" s="611"/>
      <c r="D42" s="611"/>
      <c r="E42" s="578"/>
      <c r="F42" s="798">
        <v>1</v>
      </c>
      <c r="G42" s="578"/>
      <c r="H42" s="799" t="s">
        <v>2</v>
      </c>
      <c r="I42" s="578"/>
      <c r="J42" s="714"/>
      <c r="K42" s="714"/>
    </row>
    <row r="43" spans="1:11" s="363" customFormat="1" ht="13.5">
      <c r="A43" s="611" t="s">
        <v>209</v>
      </c>
      <c r="B43" s="611"/>
      <c r="C43" s="611"/>
      <c r="D43" s="611"/>
      <c r="E43" s="578"/>
      <c r="F43" s="798">
        <v>1</v>
      </c>
      <c r="G43" s="578"/>
      <c r="H43" s="799" t="s">
        <v>6</v>
      </c>
      <c r="I43" s="578"/>
      <c r="J43" s="714"/>
      <c r="K43" s="714"/>
    </row>
    <row r="44" spans="1:11" s="363" customFormat="1" ht="13.5">
      <c r="A44" s="611" t="s">
        <v>224</v>
      </c>
      <c r="B44" s="611"/>
      <c r="C44" s="611"/>
      <c r="D44" s="611"/>
      <c r="E44" s="578"/>
      <c r="F44" s="798">
        <v>1</v>
      </c>
      <c r="G44" s="578"/>
      <c r="H44" s="799" t="s">
        <v>2</v>
      </c>
      <c r="I44" s="578"/>
      <c r="J44" s="714"/>
      <c r="K44" s="714"/>
    </row>
    <row r="45" spans="1:11" s="363" customFormat="1" ht="13.5">
      <c r="A45" s="611" t="s">
        <v>225</v>
      </c>
      <c r="B45" s="611"/>
      <c r="C45" s="611"/>
      <c r="D45" s="611"/>
      <c r="E45" s="578"/>
      <c r="F45" s="798">
        <v>1</v>
      </c>
      <c r="G45" s="578"/>
      <c r="H45" s="799" t="s">
        <v>2</v>
      </c>
      <c r="I45" s="578"/>
      <c r="J45" s="714"/>
      <c r="K45" s="714"/>
    </row>
    <row r="46" spans="1:11" s="363" customFormat="1" ht="13.5">
      <c r="A46" s="611" t="s">
        <v>226</v>
      </c>
      <c r="B46" s="611"/>
      <c r="C46" s="611"/>
      <c r="D46" s="611"/>
      <c r="E46" s="578"/>
      <c r="F46" s="798">
        <v>1</v>
      </c>
      <c r="G46" s="578"/>
      <c r="H46" s="799" t="s">
        <v>7</v>
      </c>
      <c r="I46" s="713"/>
      <c r="J46" s="714"/>
      <c r="K46" s="714"/>
    </row>
    <row r="47" spans="1:11" s="363" customFormat="1" ht="13.5">
      <c r="A47" s="611" t="s">
        <v>521</v>
      </c>
      <c r="B47" s="611"/>
      <c r="C47" s="611"/>
      <c r="D47" s="611"/>
      <c r="E47" s="578"/>
      <c r="F47" s="798">
        <v>1</v>
      </c>
      <c r="G47" s="578"/>
      <c r="H47" s="799" t="s">
        <v>2</v>
      </c>
      <c r="I47" s="713"/>
      <c r="J47" s="714"/>
      <c r="K47" s="714"/>
    </row>
    <row r="48" spans="1:11" s="363" customFormat="1" ht="13.5">
      <c r="A48" s="611" t="s">
        <v>229</v>
      </c>
      <c r="B48" s="611"/>
      <c r="C48" s="611"/>
      <c r="D48" s="611"/>
      <c r="E48" s="578"/>
      <c r="F48" s="798">
        <v>0.51</v>
      </c>
      <c r="G48" s="578"/>
      <c r="H48" s="799" t="s">
        <v>711</v>
      </c>
      <c r="I48" s="578"/>
      <c r="J48" s="578"/>
      <c r="K48" s="578"/>
    </row>
    <row r="49" spans="1:11" s="363" customFormat="1" ht="13.5">
      <c r="A49" s="611" t="s">
        <v>228</v>
      </c>
      <c r="B49" s="611"/>
      <c r="C49" s="611"/>
      <c r="D49" s="611"/>
      <c r="E49" s="578"/>
      <c r="F49" s="798">
        <v>1</v>
      </c>
      <c r="G49" s="578"/>
      <c r="H49" s="799" t="s">
        <v>710</v>
      </c>
      <c r="I49" s="578"/>
      <c r="J49" s="578"/>
      <c r="K49" s="578"/>
    </row>
    <row r="50" spans="1:11" s="363" customFormat="1" ht="13.5">
      <c r="A50" s="611" t="s">
        <v>227</v>
      </c>
      <c r="B50" s="611"/>
      <c r="C50" s="611"/>
      <c r="D50" s="611"/>
      <c r="E50" s="578"/>
      <c r="F50" s="798">
        <v>1</v>
      </c>
      <c r="G50" s="578"/>
      <c r="H50" s="799" t="s">
        <v>8</v>
      </c>
      <c r="I50" s="578"/>
      <c r="J50" s="578"/>
      <c r="K50" s="578"/>
    </row>
    <row r="51" spans="1:11" ht="13.5">
      <c r="A51" s="611" t="s">
        <v>764</v>
      </c>
      <c r="B51" s="611"/>
      <c r="C51" s="611"/>
      <c r="D51" s="577"/>
      <c r="E51" s="578"/>
      <c r="F51" s="798">
        <v>1</v>
      </c>
      <c r="G51" s="578"/>
      <c r="H51" s="799" t="s">
        <v>787</v>
      </c>
      <c r="I51" s="713"/>
      <c r="J51" s="578"/>
      <c r="K51" s="578"/>
    </row>
    <row r="52" spans="1:11" ht="14.25" customHeight="1">
      <c r="A52" s="711"/>
      <c r="B52" s="711"/>
      <c r="C52" s="711"/>
      <c r="D52" s="711"/>
      <c r="E52" s="578"/>
      <c r="F52" s="578"/>
      <c r="G52" s="578"/>
      <c r="H52" s="578"/>
      <c r="I52" s="578"/>
      <c r="J52" s="714"/>
      <c r="K52" s="714"/>
    </row>
    <row r="53" spans="1:11" ht="54" customHeight="1">
      <c r="A53" s="1049" t="s">
        <v>680</v>
      </c>
      <c r="B53" s="1049"/>
      <c r="C53" s="1049"/>
      <c r="D53" s="1049"/>
      <c r="E53" s="1049"/>
      <c r="F53" s="1049"/>
      <c r="G53" s="1049"/>
      <c r="H53" s="1049"/>
      <c r="I53" s="1049"/>
      <c r="J53" s="1049"/>
      <c r="K53" s="1049"/>
    </row>
    <row r="54" spans="1:11" ht="26.25" customHeight="1">
      <c r="A54" s="1049" t="s">
        <v>832</v>
      </c>
      <c r="B54" s="1049"/>
      <c r="C54" s="1049"/>
      <c r="D54" s="1049"/>
      <c r="E54" s="1049"/>
      <c r="F54" s="1049"/>
      <c r="G54" s="1049"/>
      <c r="H54" s="1049"/>
      <c r="I54" s="1049"/>
      <c r="J54" s="1049"/>
      <c r="K54" s="1049"/>
    </row>
    <row r="55" spans="1:11" ht="13.5">
      <c r="A55" s="364"/>
      <c r="B55" s="364"/>
      <c r="C55" s="364"/>
      <c r="D55" s="364"/>
      <c r="E55" s="364"/>
      <c r="F55" s="364"/>
      <c r="G55" s="364"/>
      <c r="H55" s="364"/>
      <c r="I55" s="364"/>
      <c r="J55" s="364"/>
      <c r="K55" s="364"/>
    </row>
    <row r="56" spans="1:11" ht="40.5" customHeight="1">
      <c r="A56" s="1049" t="s">
        <v>386</v>
      </c>
      <c r="B56" s="1049"/>
      <c r="C56" s="1049"/>
      <c r="D56" s="1049"/>
      <c r="E56" s="1049"/>
      <c r="F56" s="1049"/>
      <c r="G56" s="1049"/>
      <c r="H56" s="1049"/>
      <c r="I56" s="1049"/>
      <c r="J56" s="1049"/>
      <c r="K56" s="1049"/>
    </row>
    <row r="57" spans="1:11" ht="13.5">
      <c r="A57" s="364"/>
      <c r="B57" s="364"/>
      <c r="C57" s="364"/>
      <c r="D57" s="364"/>
      <c r="E57" s="364"/>
      <c r="F57" s="364"/>
      <c r="G57" s="364"/>
      <c r="H57" s="364"/>
      <c r="I57" s="364"/>
      <c r="J57" s="364"/>
      <c r="K57" s="364"/>
    </row>
    <row r="58" spans="1:11" s="363" customFormat="1" ht="13.5">
      <c r="A58" s="590" t="s">
        <v>752</v>
      </c>
      <c r="B58" s="590"/>
      <c r="C58" s="590"/>
      <c r="D58" s="373"/>
      <c r="G58" s="370"/>
      <c r="H58" s="370"/>
      <c r="I58" s="370"/>
      <c r="J58" s="370"/>
      <c r="K58" s="370"/>
    </row>
    <row r="59" spans="1:11" s="363" customFormat="1" ht="6" customHeight="1">
      <c r="A59" s="373"/>
      <c r="B59" s="373"/>
      <c r="C59" s="373"/>
      <c r="D59" s="373"/>
      <c r="G59" s="370"/>
      <c r="H59" s="370"/>
      <c r="I59" s="370"/>
      <c r="J59" s="370"/>
      <c r="K59" s="370"/>
    </row>
    <row r="60" spans="1:11" s="363" customFormat="1" ht="40.5" customHeight="1">
      <c r="A60" s="1049" t="s">
        <v>391</v>
      </c>
      <c r="B60" s="1049"/>
      <c r="C60" s="1049"/>
      <c r="D60" s="1049"/>
      <c r="E60" s="1049"/>
      <c r="F60" s="1049"/>
      <c r="G60" s="1049"/>
      <c r="H60" s="1049"/>
      <c r="I60" s="1049"/>
      <c r="J60" s="1049"/>
      <c r="K60" s="1049"/>
    </row>
    <row r="61" spans="1:11" ht="13.5" customHeight="1">
      <c r="A61" s="45"/>
      <c r="B61" s="45"/>
      <c r="C61" s="45"/>
      <c r="D61" s="45"/>
      <c r="G61" s="370"/>
      <c r="H61" s="370"/>
      <c r="I61" s="370"/>
      <c r="J61" s="370"/>
      <c r="K61" s="370"/>
    </row>
    <row r="62" spans="1:11" s="363" customFormat="1" ht="13.5">
      <c r="A62" s="590" t="s">
        <v>751</v>
      </c>
      <c r="B62" s="590"/>
      <c r="C62" s="590"/>
      <c r="D62" s="373"/>
      <c r="H62" s="370"/>
      <c r="I62" s="370"/>
      <c r="J62" s="370"/>
      <c r="K62" s="370"/>
    </row>
    <row r="63" spans="1:11" s="363" customFormat="1" ht="6" customHeight="1">
      <c r="A63" s="373"/>
      <c r="B63" s="373"/>
      <c r="C63" s="373"/>
      <c r="D63" s="373"/>
      <c r="H63" s="370"/>
      <c r="I63" s="370"/>
      <c r="J63" s="370"/>
      <c r="K63" s="370"/>
    </row>
    <row r="64" spans="1:11" s="363" customFormat="1" ht="40.5" customHeight="1">
      <c r="A64" s="1049" t="s">
        <v>788</v>
      </c>
      <c r="B64" s="1049"/>
      <c r="C64" s="1049"/>
      <c r="D64" s="1049"/>
      <c r="E64" s="1049"/>
      <c r="F64" s="1049"/>
      <c r="G64" s="1049"/>
      <c r="H64" s="1049"/>
      <c r="I64" s="1049"/>
      <c r="J64" s="1049"/>
      <c r="K64" s="1049"/>
    </row>
    <row r="65" spans="1:11" s="363" customFormat="1" ht="13.5" customHeight="1">
      <c r="A65" s="1056"/>
      <c r="B65" s="1056"/>
      <c r="C65" s="1056"/>
      <c r="D65" s="1056"/>
      <c r="E65" s="1056"/>
      <c r="F65" s="1056"/>
      <c r="G65" s="1056"/>
      <c r="H65" s="1056"/>
      <c r="I65" s="1056"/>
      <c r="J65" s="1056"/>
      <c r="K65" s="1056"/>
    </row>
    <row r="66" spans="1:11" s="363" customFormat="1" ht="54" customHeight="1">
      <c r="A66" s="1049" t="s">
        <v>780</v>
      </c>
      <c r="B66" s="1049"/>
      <c r="C66" s="1049"/>
      <c r="D66" s="1049"/>
      <c r="E66" s="1049"/>
      <c r="F66" s="1049"/>
      <c r="G66" s="1049"/>
      <c r="H66" s="1049"/>
      <c r="I66" s="1049"/>
      <c r="J66" s="1049"/>
      <c r="K66" s="1049"/>
    </row>
    <row r="67" spans="1:11" s="363" customFormat="1" ht="13.5" customHeight="1">
      <c r="A67" s="1056"/>
      <c r="B67" s="1056"/>
      <c r="C67" s="1056"/>
      <c r="D67" s="1056"/>
      <c r="E67" s="1056"/>
      <c r="F67" s="1056"/>
      <c r="G67" s="1056"/>
      <c r="H67" s="1056"/>
      <c r="I67" s="1056"/>
      <c r="J67" s="1056"/>
      <c r="K67" s="1056"/>
    </row>
    <row r="68" spans="1:11" s="363" customFormat="1" ht="40.5" customHeight="1">
      <c r="A68" s="1049" t="s">
        <v>421</v>
      </c>
      <c r="B68" s="1049"/>
      <c r="C68" s="1049"/>
      <c r="D68" s="1049"/>
      <c r="E68" s="1049"/>
      <c r="F68" s="1049"/>
      <c r="G68" s="1049"/>
      <c r="H68" s="1049"/>
      <c r="I68" s="1049"/>
      <c r="J68" s="1049"/>
      <c r="K68" s="1049"/>
    </row>
    <row r="69" spans="1:11" s="363" customFormat="1" ht="13.5">
      <c r="A69" s="586"/>
      <c r="B69" s="586"/>
      <c r="C69" s="586"/>
      <c r="D69" s="586"/>
      <c r="E69" s="586"/>
      <c r="F69" s="586"/>
      <c r="G69" s="586"/>
      <c r="H69" s="586"/>
      <c r="I69" s="586"/>
      <c r="J69" s="586"/>
      <c r="K69" s="586"/>
    </row>
    <row r="70" spans="1:9" s="363" customFormat="1" ht="13.5">
      <c r="A70" s="536" t="s">
        <v>582</v>
      </c>
      <c r="B70" s="536"/>
      <c r="C70" s="536"/>
      <c r="D70" s="373"/>
      <c r="H70" s="370"/>
      <c r="I70" s="370"/>
    </row>
    <row r="71" spans="1:9" s="363" customFormat="1" ht="6" customHeight="1">
      <c r="A71" s="373"/>
      <c r="B71" s="373"/>
      <c r="C71" s="373"/>
      <c r="D71" s="373"/>
      <c r="H71" s="370"/>
      <c r="I71" s="370"/>
    </row>
    <row r="72" spans="1:11" s="363" customFormat="1" ht="39.75" customHeight="1">
      <c r="A72" s="1025" t="s">
        <v>789</v>
      </c>
      <c r="B72" s="1025"/>
      <c r="C72" s="1025"/>
      <c r="D72" s="1025"/>
      <c r="E72" s="1025"/>
      <c r="F72" s="1025"/>
      <c r="G72" s="1025"/>
      <c r="H72" s="1025"/>
      <c r="I72" s="1025"/>
      <c r="J72" s="1025"/>
      <c r="K72" s="1025"/>
    </row>
    <row r="73" spans="1:178" s="363" customFormat="1" ht="13.5">
      <c r="A73" s="373"/>
      <c r="B73" s="373"/>
      <c r="C73" s="373"/>
      <c r="D73" s="373"/>
      <c r="E73" s="370"/>
      <c r="F73" s="370"/>
      <c r="G73" s="370"/>
      <c r="H73" s="370"/>
      <c r="I73" s="370"/>
      <c r="FU73" s="370"/>
      <c r="FV73" s="370"/>
    </row>
    <row r="74" spans="1:178" s="363" customFormat="1" ht="13.5">
      <c r="A74" s="536" t="s">
        <v>581</v>
      </c>
      <c r="B74" s="536"/>
      <c r="C74" s="536"/>
      <c r="D74" s="373"/>
      <c r="H74" s="370"/>
      <c r="I74" s="370"/>
      <c r="FU74" s="370"/>
      <c r="FV74" s="370"/>
    </row>
    <row r="75" spans="1:178" s="363" customFormat="1" ht="6" customHeight="1">
      <c r="A75" s="373"/>
      <c r="B75" s="373"/>
      <c r="C75" s="373"/>
      <c r="D75" s="373"/>
      <c r="H75" s="370"/>
      <c r="I75" s="370"/>
      <c r="FU75" s="370"/>
      <c r="FV75" s="370"/>
    </row>
    <row r="76" spans="1:9" s="363" customFormat="1" ht="13.5">
      <c r="A76" s="590" t="s">
        <v>307</v>
      </c>
      <c r="B76" s="590"/>
      <c r="C76" s="590"/>
      <c r="D76" s="373"/>
      <c r="E76" s="370"/>
      <c r="F76" s="370"/>
      <c r="G76" s="370"/>
      <c r="H76" s="370"/>
      <c r="I76" s="370"/>
    </row>
    <row r="77" spans="1:9" s="363" customFormat="1" ht="6" customHeight="1">
      <c r="A77" s="373"/>
      <c r="B77" s="373"/>
      <c r="C77" s="373"/>
      <c r="D77" s="373"/>
      <c r="E77" s="370"/>
      <c r="F77" s="370"/>
      <c r="G77" s="370"/>
      <c r="H77" s="370"/>
      <c r="I77" s="370"/>
    </row>
    <row r="78" spans="1:178" s="363" customFormat="1" ht="40.5" customHeight="1">
      <c r="A78" s="1025" t="s">
        <v>121</v>
      </c>
      <c r="B78" s="1025"/>
      <c r="C78" s="1025"/>
      <c r="D78" s="1025"/>
      <c r="E78" s="1025"/>
      <c r="F78" s="1025"/>
      <c r="G78" s="1025"/>
      <c r="H78" s="1025"/>
      <c r="I78" s="1025"/>
      <c r="J78" s="1025"/>
      <c r="K78" s="1025"/>
      <c r="FU78" s="370"/>
      <c r="FV78" s="370"/>
    </row>
    <row r="79" spans="1:178" s="363" customFormat="1" ht="13.5" customHeight="1">
      <c r="A79" s="372"/>
      <c r="B79" s="372"/>
      <c r="C79" s="372"/>
      <c r="D79" s="372"/>
      <c r="E79" s="372"/>
      <c r="F79" s="372"/>
      <c r="G79" s="372"/>
      <c r="H79" s="372"/>
      <c r="I79" s="372"/>
      <c r="J79" s="372"/>
      <c r="K79" s="372"/>
      <c r="FU79" s="370"/>
      <c r="FV79" s="370"/>
    </row>
    <row r="80" spans="1:178" s="363" customFormat="1" ht="13.5">
      <c r="A80" s="590" t="s">
        <v>308</v>
      </c>
      <c r="B80" s="590"/>
      <c r="C80" s="590"/>
      <c r="D80" s="373"/>
      <c r="FU80" s="370"/>
      <c r="FV80" s="370"/>
    </row>
    <row r="81" spans="1:178" s="363" customFormat="1" ht="6" customHeight="1">
      <c r="A81" s="590"/>
      <c r="B81" s="590"/>
      <c r="C81" s="590"/>
      <c r="D81" s="373"/>
      <c r="FU81" s="370"/>
      <c r="FV81" s="370"/>
    </row>
    <row r="82" spans="1:11" s="363" customFormat="1" ht="67.5" customHeight="1">
      <c r="A82" s="1049" t="s">
        <v>797</v>
      </c>
      <c r="B82" s="1049"/>
      <c r="C82" s="1049"/>
      <c r="D82" s="1049"/>
      <c r="E82" s="1049"/>
      <c r="F82" s="1049"/>
      <c r="G82" s="1049"/>
      <c r="H82" s="1049"/>
      <c r="I82" s="1049"/>
      <c r="J82" s="1049"/>
      <c r="K82" s="1049"/>
    </row>
    <row r="83" spans="1:11" s="363" customFormat="1" ht="13.5" customHeight="1">
      <c r="A83" s="364"/>
      <c r="B83" s="364"/>
      <c r="C83" s="364"/>
      <c r="D83" s="364"/>
      <c r="E83" s="364"/>
      <c r="F83" s="364"/>
      <c r="G83" s="364"/>
      <c r="H83" s="364"/>
      <c r="I83" s="364"/>
      <c r="J83" s="364"/>
      <c r="K83" s="364"/>
    </row>
    <row r="84" spans="1:4" s="363" customFormat="1" ht="13.5">
      <c r="A84" s="590" t="s">
        <v>761</v>
      </c>
      <c r="B84" s="590"/>
      <c r="C84" s="590"/>
      <c r="D84" s="373"/>
    </row>
    <row r="85" spans="1:4" s="363" customFormat="1" ht="6" customHeight="1">
      <c r="A85" s="373"/>
      <c r="B85" s="373"/>
      <c r="C85" s="373"/>
      <c r="D85" s="373"/>
    </row>
    <row r="86" spans="1:11" s="363" customFormat="1" ht="26.25" customHeight="1">
      <c r="A86" s="1049" t="s">
        <v>234</v>
      </c>
      <c r="B86" s="1049"/>
      <c r="C86" s="1049"/>
      <c r="D86" s="1049"/>
      <c r="E86" s="1049"/>
      <c r="F86" s="1049"/>
      <c r="G86" s="1049"/>
      <c r="H86" s="1049"/>
      <c r="I86" s="1049"/>
      <c r="J86" s="1049"/>
      <c r="K86" s="1049"/>
    </row>
    <row r="87" spans="1:4" s="363" customFormat="1" ht="10.5" customHeight="1">
      <c r="A87" s="373"/>
      <c r="B87" s="373"/>
      <c r="C87" s="373"/>
      <c r="D87" s="373"/>
    </row>
    <row r="88" spans="1:11" s="363" customFormat="1" ht="13.5" customHeight="1">
      <c r="A88" s="909" t="s">
        <v>687</v>
      </c>
      <c r="B88" s="1050" t="s">
        <v>737</v>
      </c>
      <c r="C88" s="1051"/>
      <c r="D88" s="1051"/>
      <c r="E88" s="1051"/>
      <c r="F88" s="1051"/>
      <c r="G88" s="1051"/>
      <c r="H88" s="1051"/>
      <c r="I88" s="1051"/>
      <c r="J88" s="1051"/>
      <c r="K88" s="1051"/>
    </row>
    <row r="89" spans="1:9" s="363" customFormat="1" ht="2.25" customHeight="1">
      <c r="A89" s="893"/>
      <c r="B89" s="894"/>
      <c r="C89" s="894"/>
      <c r="D89" s="894"/>
      <c r="E89" s="894"/>
      <c r="F89" s="894"/>
      <c r="G89" s="894"/>
      <c r="H89" s="894"/>
      <c r="I89" s="894"/>
    </row>
    <row r="90" spans="1:11" s="363" customFormat="1" ht="39.75" customHeight="1">
      <c r="A90" s="909" t="s">
        <v>689</v>
      </c>
      <c r="B90" s="1050" t="s">
        <v>738</v>
      </c>
      <c r="C90" s="1051"/>
      <c r="D90" s="1051"/>
      <c r="E90" s="1051"/>
      <c r="F90" s="1051"/>
      <c r="G90" s="1051"/>
      <c r="H90" s="1051"/>
      <c r="I90" s="1051"/>
      <c r="J90" s="1051"/>
      <c r="K90" s="1051"/>
    </row>
    <row r="91" spans="1:9" s="363" customFormat="1" ht="0.75" customHeight="1">
      <c r="A91" s="373"/>
      <c r="B91" s="373"/>
      <c r="C91" s="370"/>
      <c r="D91" s="370"/>
      <c r="E91" s="372"/>
      <c r="F91" s="370"/>
      <c r="G91" s="370"/>
      <c r="H91" s="372"/>
      <c r="I91" s="372"/>
    </row>
    <row r="92" spans="1:11" s="363" customFormat="1" ht="13.5">
      <c r="A92" s="909" t="s">
        <v>690</v>
      </c>
      <c r="B92" s="1050" t="s">
        <v>739</v>
      </c>
      <c r="C92" s="1051"/>
      <c r="D92" s="1051"/>
      <c r="E92" s="1051"/>
      <c r="F92" s="1051"/>
      <c r="G92" s="1051"/>
      <c r="H92" s="1051"/>
      <c r="I92" s="1051"/>
      <c r="J92" s="1051"/>
      <c r="K92" s="1051"/>
    </row>
    <row r="93" spans="1:11" s="363" customFormat="1" ht="10.5" customHeight="1">
      <c r="A93" s="714"/>
      <c r="B93" s="714"/>
      <c r="C93" s="714"/>
      <c r="D93" s="714"/>
      <c r="E93" s="714"/>
      <c r="F93" s="714"/>
      <c r="G93" s="714"/>
      <c r="H93" s="714"/>
      <c r="I93" s="714"/>
      <c r="J93" s="714"/>
      <c r="K93" s="714"/>
    </row>
    <row r="94" spans="1:11" s="363" customFormat="1" ht="39.75" customHeight="1">
      <c r="A94" s="1049" t="s">
        <v>740</v>
      </c>
      <c r="B94" s="1049"/>
      <c r="C94" s="1049"/>
      <c r="D94" s="1049"/>
      <c r="E94" s="1049"/>
      <c r="F94" s="1049"/>
      <c r="G94" s="1049"/>
      <c r="H94" s="1049"/>
      <c r="I94" s="1049"/>
      <c r="J94" s="1049"/>
      <c r="K94" s="1049"/>
    </row>
    <row r="95" spans="1:11" s="363" customFormat="1" ht="10.5" customHeight="1">
      <c r="A95" s="586"/>
      <c r="B95" s="586"/>
      <c r="C95" s="586"/>
      <c r="D95" s="586"/>
      <c r="E95" s="586"/>
      <c r="F95" s="586"/>
      <c r="G95" s="586"/>
      <c r="H95" s="586"/>
      <c r="I95" s="586"/>
      <c r="J95" s="586"/>
      <c r="K95" s="586"/>
    </row>
    <row r="96" spans="1:11" s="363" customFormat="1" ht="27" customHeight="1">
      <c r="A96" s="1049" t="s">
        <v>820</v>
      </c>
      <c r="B96" s="1049"/>
      <c r="C96" s="1049"/>
      <c r="D96" s="1049"/>
      <c r="E96" s="1049"/>
      <c r="F96" s="1049"/>
      <c r="G96" s="1049"/>
      <c r="H96" s="1049"/>
      <c r="I96" s="1049"/>
      <c r="J96" s="1049"/>
      <c r="K96" s="1049"/>
    </row>
    <row r="97" spans="1:178" s="363" customFormat="1" ht="13.5">
      <c r="A97" s="536" t="s">
        <v>580</v>
      </c>
      <c r="B97" s="536"/>
      <c r="C97" s="536"/>
      <c r="D97" s="373"/>
      <c r="FU97" s="370"/>
      <c r="FV97" s="370"/>
    </row>
    <row r="98" spans="1:178" s="363" customFormat="1" ht="6" customHeight="1">
      <c r="A98" s="373"/>
      <c r="B98" s="373"/>
      <c r="C98" s="373"/>
      <c r="D98" s="373"/>
      <c r="FU98" s="370"/>
      <c r="FV98" s="370"/>
    </row>
    <row r="99" spans="1:178" s="363" customFormat="1" ht="55.5" customHeight="1">
      <c r="A99" s="1049" t="s">
        <v>844</v>
      </c>
      <c r="B99" s="1049"/>
      <c r="C99" s="1049"/>
      <c r="D99" s="1049"/>
      <c r="E99" s="1049"/>
      <c r="F99" s="1049"/>
      <c r="G99" s="1049"/>
      <c r="H99" s="1049"/>
      <c r="I99" s="1049"/>
      <c r="J99" s="1049"/>
      <c r="K99" s="1049"/>
      <c r="FU99" s="370"/>
      <c r="FV99" s="370"/>
    </row>
    <row r="100" spans="1:178" s="363" customFormat="1" ht="5.25" customHeight="1">
      <c r="A100" s="586"/>
      <c r="B100" s="586"/>
      <c r="C100" s="586"/>
      <c r="D100" s="586"/>
      <c r="E100" s="586"/>
      <c r="F100" s="586"/>
      <c r="G100" s="586"/>
      <c r="H100" s="586"/>
      <c r="I100" s="586"/>
      <c r="J100" s="586"/>
      <c r="K100" s="586"/>
      <c r="FU100" s="370"/>
      <c r="FV100" s="370"/>
    </row>
    <row r="101" spans="1:178" s="363" customFormat="1" ht="39.75" customHeight="1">
      <c r="A101" s="1049" t="s">
        <v>741</v>
      </c>
      <c r="B101" s="1049"/>
      <c r="C101" s="1049"/>
      <c r="D101" s="1049"/>
      <c r="E101" s="1049"/>
      <c r="F101" s="1049"/>
      <c r="G101" s="1049"/>
      <c r="H101" s="1049"/>
      <c r="I101" s="1049"/>
      <c r="J101" s="1049"/>
      <c r="K101" s="1049"/>
      <c r="FU101" s="370"/>
      <c r="FV101" s="370"/>
    </row>
    <row r="102" spans="1:178" s="363" customFormat="1" ht="6" customHeight="1">
      <c r="A102" s="586"/>
      <c r="B102" s="586"/>
      <c r="C102" s="586"/>
      <c r="D102" s="586"/>
      <c r="E102" s="586"/>
      <c r="F102" s="586"/>
      <c r="G102" s="586"/>
      <c r="H102" s="586"/>
      <c r="I102" s="586"/>
      <c r="J102" s="586"/>
      <c r="K102" s="586"/>
      <c r="FU102" s="370"/>
      <c r="FV102" s="370"/>
    </row>
    <row r="103" spans="1:178" s="363" customFormat="1" ht="39" customHeight="1">
      <c r="A103" s="1049" t="s">
        <v>742</v>
      </c>
      <c r="B103" s="1049"/>
      <c r="C103" s="1049"/>
      <c r="D103" s="1049"/>
      <c r="E103" s="1049"/>
      <c r="F103" s="1049"/>
      <c r="G103" s="1049"/>
      <c r="H103" s="1049"/>
      <c r="I103" s="1049"/>
      <c r="J103" s="1049"/>
      <c r="K103" s="1049"/>
      <c r="FU103" s="370"/>
      <c r="FV103" s="370"/>
    </row>
    <row r="104" spans="1:178" s="363" customFormat="1" ht="13.5">
      <c r="A104" s="364"/>
      <c r="B104" s="364"/>
      <c r="C104" s="364"/>
      <c r="D104" s="364"/>
      <c r="E104" s="364"/>
      <c r="F104" s="364"/>
      <c r="G104" s="364"/>
      <c r="H104" s="364"/>
      <c r="I104" s="364"/>
      <c r="J104" s="364"/>
      <c r="K104" s="364"/>
      <c r="FU104" s="370"/>
      <c r="FV104" s="370"/>
    </row>
    <row r="105" spans="1:178" s="363" customFormat="1" ht="13.5">
      <c r="A105" s="590" t="s">
        <v>585</v>
      </c>
      <c r="B105" s="590"/>
      <c r="C105" s="590"/>
      <c r="D105" s="364"/>
      <c r="E105" s="364"/>
      <c r="F105" s="364"/>
      <c r="G105" s="364"/>
      <c r="H105" s="364"/>
      <c r="I105" s="364"/>
      <c r="J105" s="364"/>
      <c r="K105" s="364"/>
      <c r="FU105" s="370"/>
      <c r="FV105" s="370"/>
    </row>
    <row r="106" spans="1:178" s="363" customFormat="1" ht="6" customHeight="1">
      <c r="A106" s="364"/>
      <c r="B106" s="364"/>
      <c r="C106" s="364"/>
      <c r="D106" s="364"/>
      <c r="E106" s="364"/>
      <c r="F106" s="364"/>
      <c r="G106" s="364"/>
      <c r="H106" s="364"/>
      <c r="I106" s="364"/>
      <c r="J106" s="364"/>
      <c r="K106" s="364"/>
      <c r="FU106" s="370"/>
      <c r="FV106" s="370"/>
    </row>
    <row r="107" spans="1:178" s="363" customFormat="1" ht="40.5" customHeight="1">
      <c r="A107" s="1049" t="s">
        <v>743</v>
      </c>
      <c r="B107" s="1049"/>
      <c r="C107" s="1049"/>
      <c r="D107" s="1049"/>
      <c r="E107" s="1049"/>
      <c r="F107" s="1049"/>
      <c r="G107" s="1049"/>
      <c r="H107" s="1049"/>
      <c r="I107" s="1049"/>
      <c r="J107" s="1049"/>
      <c r="K107" s="1049"/>
      <c r="FU107" s="370"/>
      <c r="FV107" s="370"/>
    </row>
    <row r="108" spans="1:178" s="363" customFormat="1" ht="6" customHeight="1">
      <c r="A108" s="586"/>
      <c r="B108" s="586"/>
      <c r="C108" s="586"/>
      <c r="D108" s="586"/>
      <c r="E108" s="586"/>
      <c r="F108" s="586"/>
      <c r="G108" s="586"/>
      <c r="H108" s="586"/>
      <c r="I108" s="586"/>
      <c r="J108" s="586"/>
      <c r="K108" s="586"/>
      <c r="FU108" s="370"/>
      <c r="FV108" s="370"/>
    </row>
    <row r="109" spans="1:178" s="363" customFormat="1" ht="54.75" customHeight="1">
      <c r="A109" s="1049" t="s">
        <v>790</v>
      </c>
      <c r="B109" s="1049"/>
      <c r="C109" s="1049"/>
      <c r="D109" s="1049"/>
      <c r="E109" s="1049"/>
      <c r="F109" s="1049"/>
      <c r="G109" s="1049"/>
      <c r="H109" s="1049"/>
      <c r="I109" s="1049"/>
      <c r="J109" s="1049"/>
      <c r="K109" s="1049"/>
      <c r="FU109" s="370"/>
      <c r="FV109" s="370"/>
    </row>
    <row r="110" spans="1:178" s="363" customFormat="1" ht="5.25" customHeight="1">
      <c r="A110" s="586"/>
      <c r="B110" s="586"/>
      <c r="C110" s="586"/>
      <c r="D110" s="586"/>
      <c r="E110" s="586"/>
      <c r="F110" s="586"/>
      <c r="G110" s="586"/>
      <c r="H110" s="586"/>
      <c r="I110" s="586"/>
      <c r="J110" s="586"/>
      <c r="K110" s="586"/>
      <c r="FU110" s="370"/>
      <c r="FV110" s="370"/>
    </row>
    <row r="111" spans="1:178" s="363" customFormat="1" ht="41.25" customHeight="1">
      <c r="A111" s="1049" t="s">
        <v>821</v>
      </c>
      <c r="B111" s="1049"/>
      <c r="C111" s="1049"/>
      <c r="D111" s="1049"/>
      <c r="E111" s="1049"/>
      <c r="F111" s="1049"/>
      <c r="G111" s="1049"/>
      <c r="H111" s="1049"/>
      <c r="I111" s="1049"/>
      <c r="J111" s="1049"/>
      <c r="K111" s="1049"/>
      <c r="FU111" s="370"/>
      <c r="FV111" s="370"/>
    </row>
    <row r="112" spans="1:178" s="363" customFormat="1" ht="6" customHeight="1">
      <c r="A112" s="586"/>
      <c r="B112" s="586"/>
      <c r="C112" s="586"/>
      <c r="D112" s="586"/>
      <c r="E112" s="586"/>
      <c r="F112" s="586"/>
      <c r="G112" s="586"/>
      <c r="H112" s="586"/>
      <c r="I112" s="586"/>
      <c r="J112" s="586"/>
      <c r="K112" s="586"/>
      <c r="FU112" s="370"/>
      <c r="FV112" s="370"/>
    </row>
    <row r="113" spans="1:179" s="363" customFormat="1" ht="26.25" customHeight="1">
      <c r="A113" s="1049" t="s">
        <v>736</v>
      </c>
      <c r="B113" s="1049"/>
      <c r="C113" s="1049"/>
      <c r="D113" s="1049"/>
      <c r="E113" s="1049"/>
      <c r="F113" s="1049"/>
      <c r="G113" s="1049"/>
      <c r="H113" s="1049"/>
      <c r="I113" s="1049"/>
      <c r="J113" s="1049"/>
      <c r="K113" s="1049"/>
      <c r="FU113" s="370"/>
      <c r="FV113" s="370"/>
      <c r="FW113" s="370"/>
    </row>
    <row r="114" spans="1:179" s="363" customFormat="1" ht="13.5" customHeight="1">
      <c r="A114" s="586"/>
      <c r="B114" s="586"/>
      <c r="C114" s="586"/>
      <c r="D114" s="586"/>
      <c r="E114" s="586"/>
      <c r="F114" s="586"/>
      <c r="G114" s="586"/>
      <c r="H114" s="586"/>
      <c r="I114" s="586"/>
      <c r="J114" s="586"/>
      <c r="K114" s="586"/>
      <c r="FU114" s="370"/>
      <c r="FV114" s="370"/>
      <c r="FW114" s="370"/>
    </row>
    <row r="115" spans="1:179" s="363" customFormat="1" ht="13.5">
      <c r="A115" s="590" t="s">
        <v>586</v>
      </c>
      <c r="B115" s="590"/>
      <c r="C115" s="590"/>
      <c r="D115" s="373"/>
      <c r="E115" s="370"/>
      <c r="F115" s="370"/>
      <c r="FU115" s="370"/>
      <c r="FV115" s="370"/>
      <c r="FW115" s="370"/>
    </row>
    <row r="116" spans="1:179" s="363" customFormat="1" ht="6" customHeight="1">
      <c r="A116" s="373"/>
      <c r="B116" s="373"/>
      <c r="C116" s="373"/>
      <c r="D116" s="373"/>
      <c r="E116" s="370"/>
      <c r="F116" s="370"/>
      <c r="FU116" s="370"/>
      <c r="FV116" s="370"/>
      <c r="FW116" s="370"/>
    </row>
    <row r="117" spans="1:11" s="363" customFormat="1" ht="40.5" customHeight="1">
      <c r="A117" s="1049" t="s">
        <v>781</v>
      </c>
      <c r="B117" s="1049"/>
      <c r="C117" s="1049"/>
      <c r="D117" s="1049"/>
      <c r="E117" s="1049"/>
      <c r="F117" s="1049"/>
      <c r="G117" s="1049"/>
      <c r="H117" s="1049"/>
      <c r="I117" s="1049"/>
      <c r="J117" s="1049"/>
      <c r="K117" s="1049"/>
    </row>
    <row r="118" spans="1:179" s="363" customFormat="1" ht="13.5" customHeight="1">
      <c r="A118" s="372"/>
      <c r="B118" s="372"/>
      <c r="C118" s="372"/>
      <c r="D118" s="372"/>
      <c r="E118" s="370"/>
      <c r="F118" s="370"/>
      <c r="G118" s="372"/>
      <c r="H118" s="372"/>
      <c r="I118" s="372"/>
      <c r="J118" s="372"/>
      <c r="K118" s="372"/>
      <c r="FW118" s="370"/>
    </row>
    <row r="119" spans="1:179" s="363" customFormat="1" ht="13.5">
      <c r="A119" s="590" t="s">
        <v>587</v>
      </c>
      <c r="B119" s="590"/>
      <c r="C119" s="590"/>
      <c r="D119" s="373"/>
      <c r="E119" s="370"/>
      <c r="F119" s="370"/>
      <c r="FU119" s="370"/>
      <c r="FV119" s="370"/>
      <c r="FW119" s="370"/>
    </row>
    <row r="120" spans="1:179" s="363" customFormat="1" ht="6" customHeight="1">
      <c r="A120" s="373"/>
      <c r="B120" s="373"/>
      <c r="C120" s="373"/>
      <c r="D120" s="373"/>
      <c r="E120" s="370"/>
      <c r="F120" s="370"/>
      <c r="FU120" s="370"/>
      <c r="FV120" s="370"/>
      <c r="FW120" s="370"/>
    </row>
    <row r="121" spans="1:179" s="363" customFormat="1" ht="26.25" customHeight="1">
      <c r="A121" s="1049" t="s">
        <v>791</v>
      </c>
      <c r="B121" s="1049"/>
      <c r="C121" s="1049"/>
      <c r="D121" s="1049"/>
      <c r="E121" s="1049"/>
      <c r="F121" s="1049"/>
      <c r="G121" s="1049"/>
      <c r="H121" s="1049"/>
      <c r="I121" s="1049"/>
      <c r="J121" s="1049"/>
      <c r="K121" s="1049"/>
      <c r="FU121" s="370"/>
      <c r="FV121" s="370"/>
      <c r="FW121" s="370"/>
    </row>
    <row r="122" spans="1:11" s="363" customFormat="1" ht="13.5" customHeight="1">
      <c r="A122" s="364"/>
      <c r="B122" s="364"/>
      <c r="C122" s="364"/>
      <c r="D122" s="364"/>
      <c r="E122" s="364"/>
      <c r="F122" s="364"/>
      <c r="G122" s="364"/>
      <c r="H122" s="364"/>
      <c r="I122" s="364"/>
      <c r="J122" s="364"/>
      <c r="K122" s="364"/>
    </row>
    <row r="123" spans="1:178" s="363" customFormat="1" ht="13.5">
      <c r="A123" s="536" t="s">
        <v>455</v>
      </c>
      <c r="B123" s="536"/>
      <c r="C123" s="536"/>
      <c r="D123" s="373"/>
      <c r="E123" s="372"/>
      <c r="F123" s="372"/>
      <c r="G123" s="372"/>
      <c r="H123" s="372"/>
      <c r="I123" s="372"/>
      <c r="J123" s="372"/>
      <c r="K123" s="372"/>
      <c r="FU123" s="370"/>
      <c r="FV123" s="370"/>
    </row>
    <row r="124" spans="1:178" s="363" customFormat="1" ht="6" customHeight="1">
      <c r="A124" s="373"/>
      <c r="B124" s="373"/>
      <c r="C124" s="373"/>
      <c r="D124" s="373"/>
      <c r="E124" s="372"/>
      <c r="F124" s="372"/>
      <c r="G124" s="372"/>
      <c r="H124" s="372"/>
      <c r="I124" s="372"/>
      <c r="J124" s="372"/>
      <c r="K124" s="372"/>
      <c r="FU124" s="370"/>
      <c r="FV124" s="370"/>
    </row>
    <row r="125" spans="1:178" s="363" customFormat="1" ht="27" customHeight="1">
      <c r="A125" s="1049" t="s">
        <v>847</v>
      </c>
      <c r="B125" s="1049"/>
      <c r="C125" s="1049"/>
      <c r="D125" s="1049"/>
      <c r="E125" s="1049"/>
      <c r="F125" s="1049"/>
      <c r="G125" s="1049"/>
      <c r="H125" s="1049"/>
      <c r="I125" s="1049"/>
      <c r="J125" s="1049"/>
      <c r="K125" s="1049"/>
      <c r="FU125" s="370"/>
      <c r="FV125" s="370"/>
    </row>
    <row r="126" spans="1:178" s="363" customFormat="1" ht="6" customHeight="1">
      <c r="A126" s="364"/>
      <c r="B126" s="364"/>
      <c r="C126" s="364"/>
      <c r="D126" s="364"/>
      <c r="E126" s="364"/>
      <c r="F126" s="364"/>
      <c r="G126" s="364"/>
      <c r="H126" s="364"/>
      <c r="I126" s="364"/>
      <c r="J126" s="364"/>
      <c r="K126" s="364"/>
      <c r="FU126" s="370"/>
      <c r="FV126" s="370"/>
    </row>
    <row r="127" spans="1:178" s="363" customFormat="1" ht="87" customHeight="1">
      <c r="A127" s="1049" t="s">
        <v>785</v>
      </c>
      <c r="B127" s="1049"/>
      <c r="C127" s="1049"/>
      <c r="D127" s="1049"/>
      <c r="E127" s="1049"/>
      <c r="F127" s="1049"/>
      <c r="G127" s="1049"/>
      <c r="H127" s="1049"/>
      <c r="I127" s="1049"/>
      <c r="J127" s="1049"/>
      <c r="K127" s="1049"/>
      <c r="FU127" s="370"/>
      <c r="FV127" s="370"/>
    </row>
    <row r="128" spans="1:178" s="363" customFormat="1" ht="6" customHeight="1">
      <c r="A128" s="364"/>
      <c r="B128" s="364"/>
      <c r="C128" s="364"/>
      <c r="D128" s="364"/>
      <c r="E128" s="364"/>
      <c r="F128" s="364"/>
      <c r="G128" s="364"/>
      <c r="H128" s="364"/>
      <c r="I128" s="364"/>
      <c r="J128" s="364"/>
      <c r="K128" s="364"/>
      <c r="FU128" s="370"/>
      <c r="FV128" s="370"/>
    </row>
    <row r="129" spans="1:179" s="363" customFormat="1" ht="27" customHeight="1">
      <c r="A129" s="1049" t="s">
        <v>211</v>
      </c>
      <c r="B129" s="1049"/>
      <c r="C129" s="1049"/>
      <c r="D129" s="1049"/>
      <c r="E129" s="1049"/>
      <c r="F129" s="1049"/>
      <c r="G129" s="1049"/>
      <c r="H129" s="1049"/>
      <c r="I129" s="1049"/>
      <c r="J129" s="1049"/>
      <c r="K129" s="1049"/>
      <c r="FU129" s="370"/>
      <c r="FV129" s="370"/>
      <c r="FW129" s="370"/>
    </row>
    <row r="130" spans="1:179" s="363" customFormat="1" ht="13.5">
      <c r="A130" s="364"/>
      <c r="B130" s="364"/>
      <c r="C130" s="364"/>
      <c r="D130" s="364"/>
      <c r="E130" s="364"/>
      <c r="F130" s="364"/>
      <c r="G130" s="364"/>
      <c r="H130" s="364"/>
      <c r="I130" s="364"/>
      <c r="J130" s="364"/>
      <c r="K130" s="364"/>
      <c r="FU130" s="370"/>
      <c r="FV130" s="370"/>
      <c r="FW130" s="370"/>
    </row>
    <row r="131" spans="1:179" s="363" customFormat="1" ht="13.5">
      <c r="A131" s="536" t="s">
        <v>579</v>
      </c>
      <c r="B131" s="536"/>
      <c r="C131" s="536"/>
      <c r="D131" s="373"/>
      <c r="E131" s="372"/>
      <c r="F131" s="372"/>
      <c r="G131" s="372"/>
      <c r="H131" s="372"/>
      <c r="I131" s="372"/>
      <c r="J131" s="372"/>
      <c r="K131" s="372"/>
      <c r="FW131" s="370"/>
    </row>
    <row r="132" spans="1:179" s="363" customFormat="1" ht="6" customHeight="1">
      <c r="A132" s="373"/>
      <c r="B132" s="373"/>
      <c r="C132" s="373"/>
      <c r="D132" s="373"/>
      <c r="E132" s="372"/>
      <c r="F132" s="372"/>
      <c r="G132" s="372"/>
      <c r="H132" s="372"/>
      <c r="I132" s="372"/>
      <c r="J132" s="372"/>
      <c r="K132" s="372"/>
      <c r="FW132" s="370"/>
    </row>
    <row r="133" spans="1:179" s="363" customFormat="1" ht="96.75" customHeight="1">
      <c r="A133" s="1049" t="s">
        <v>793</v>
      </c>
      <c r="B133" s="1049"/>
      <c r="C133" s="1049"/>
      <c r="D133" s="1049"/>
      <c r="E133" s="1049"/>
      <c r="F133" s="1049"/>
      <c r="G133" s="1049"/>
      <c r="H133" s="1049"/>
      <c r="I133" s="1049"/>
      <c r="J133" s="1049"/>
      <c r="K133" s="1049"/>
      <c r="FW133" s="370"/>
    </row>
    <row r="134" spans="1:179" s="363" customFormat="1" ht="13.5">
      <c r="A134" s="701" t="s">
        <v>385</v>
      </c>
      <c r="B134" s="701"/>
      <c r="C134" s="701"/>
      <c r="D134" s="364"/>
      <c r="E134" s="364"/>
      <c r="F134" s="364"/>
      <c r="G134" s="364"/>
      <c r="H134" s="364"/>
      <c r="I134" s="364"/>
      <c r="J134" s="364"/>
      <c r="K134" s="364"/>
      <c r="FW134" s="370"/>
    </row>
    <row r="135" spans="1:179" s="363" customFormat="1" ht="6" customHeight="1">
      <c r="A135" s="456"/>
      <c r="B135" s="456"/>
      <c r="C135" s="456"/>
      <c r="D135" s="364"/>
      <c r="E135" s="364"/>
      <c r="F135" s="364"/>
      <c r="G135" s="364"/>
      <c r="H135" s="364"/>
      <c r="I135" s="364"/>
      <c r="J135" s="364"/>
      <c r="K135" s="364"/>
      <c r="FW135" s="370"/>
    </row>
    <row r="136" spans="1:179" s="363" customFormat="1" ht="13.5">
      <c r="A136" s="1049" t="s">
        <v>828</v>
      </c>
      <c r="B136" s="1049"/>
      <c r="C136" s="1049"/>
      <c r="D136" s="1049"/>
      <c r="E136" s="1049"/>
      <c r="F136" s="1049"/>
      <c r="G136" s="1049"/>
      <c r="H136" s="1049"/>
      <c r="I136" s="1049"/>
      <c r="J136" s="1049"/>
      <c r="K136" s="1049"/>
      <c r="FW136" s="370"/>
    </row>
    <row r="137" spans="1:179" s="363" customFormat="1" ht="13.5">
      <c r="A137" s="364"/>
      <c r="B137" s="364"/>
      <c r="C137" s="364"/>
      <c r="D137" s="364"/>
      <c r="E137" s="364"/>
      <c r="F137" s="364"/>
      <c r="G137" s="364"/>
      <c r="H137" s="364"/>
      <c r="I137" s="364"/>
      <c r="J137" s="364"/>
      <c r="K137" s="364"/>
      <c r="FW137" s="370"/>
    </row>
    <row r="138" spans="1:179" s="363" customFormat="1" ht="13.5">
      <c r="A138" s="536" t="s">
        <v>829</v>
      </c>
      <c r="B138" s="536"/>
      <c r="C138" s="536"/>
      <c r="D138" s="373"/>
      <c r="E138" s="372"/>
      <c r="F138" s="372"/>
      <c r="G138" s="372"/>
      <c r="H138" s="370"/>
      <c r="I138" s="370"/>
      <c r="J138" s="372"/>
      <c r="K138" s="372"/>
      <c r="FU138" s="370"/>
      <c r="FV138" s="370"/>
      <c r="FW138" s="370"/>
    </row>
    <row r="139" spans="1:179" s="363" customFormat="1" ht="6" customHeight="1">
      <c r="A139" s="373"/>
      <c r="B139" s="373"/>
      <c r="C139" s="373"/>
      <c r="D139" s="373"/>
      <c r="E139" s="372"/>
      <c r="F139" s="372"/>
      <c r="G139" s="372"/>
      <c r="H139" s="370"/>
      <c r="I139" s="370"/>
      <c r="J139" s="372"/>
      <c r="K139" s="372"/>
      <c r="FU139" s="370"/>
      <c r="FV139" s="370"/>
      <c r="FW139" s="370"/>
    </row>
    <row r="140" spans="1:179" s="363" customFormat="1" ht="27" customHeight="1">
      <c r="A140" s="1049" t="s">
        <v>445</v>
      </c>
      <c r="B140" s="1049"/>
      <c r="C140" s="1049"/>
      <c r="D140" s="1049"/>
      <c r="E140" s="1049"/>
      <c r="F140" s="1049"/>
      <c r="G140" s="1049"/>
      <c r="H140" s="1049"/>
      <c r="I140" s="1049"/>
      <c r="J140" s="1049"/>
      <c r="K140" s="1049"/>
      <c r="FU140" s="370"/>
      <c r="FV140" s="370"/>
      <c r="FW140" s="370"/>
    </row>
    <row r="141" spans="1:179" s="363" customFormat="1" ht="13.5">
      <c r="A141" s="372"/>
      <c r="B141" s="372"/>
      <c r="C141" s="372"/>
      <c r="D141" s="372"/>
      <c r="E141" s="372"/>
      <c r="F141" s="372"/>
      <c r="G141" s="372"/>
      <c r="H141" s="370"/>
      <c r="I141" s="370"/>
      <c r="J141" s="372"/>
      <c r="K141" s="372"/>
      <c r="FU141" s="370"/>
      <c r="FV141" s="370"/>
      <c r="FW141" s="370"/>
    </row>
    <row r="142" spans="1:179" s="363" customFormat="1" ht="13.5">
      <c r="A142" s="590" t="s">
        <v>446</v>
      </c>
      <c r="B142" s="590"/>
      <c r="C142" s="590"/>
      <c r="D142" s="373"/>
      <c r="E142" s="372"/>
      <c r="F142" s="372"/>
      <c r="G142" s="372"/>
      <c r="H142" s="370"/>
      <c r="I142" s="370"/>
      <c r="J142" s="372"/>
      <c r="K142" s="372"/>
      <c r="FU142" s="370"/>
      <c r="FV142" s="370"/>
      <c r="FW142" s="370"/>
    </row>
    <row r="143" spans="1:179" s="363" customFormat="1" ht="6" customHeight="1">
      <c r="A143" s="373"/>
      <c r="B143" s="373"/>
      <c r="C143" s="373"/>
      <c r="D143" s="373"/>
      <c r="E143" s="372"/>
      <c r="F143" s="372"/>
      <c r="G143" s="372"/>
      <c r="H143" s="370"/>
      <c r="I143" s="370"/>
      <c r="J143" s="372"/>
      <c r="K143" s="372"/>
      <c r="FU143" s="370"/>
      <c r="FV143" s="370"/>
      <c r="FW143" s="370"/>
    </row>
    <row r="144" spans="1:179" s="363" customFormat="1" ht="27" customHeight="1">
      <c r="A144" s="1049" t="s">
        <v>795</v>
      </c>
      <c r="B144" s="1049"/>
      <c r="C144" s="1049"/>
      <c r="D144" s="1049"/>
      <c r="E144" s="1049"/>
      <c r="F144" s="1049"/>
      <c r="G144" s="1049"/>
      <c r="H144" s="1049"/>
      <c r="I144" s="1049"/>
      <c r="J144" s="1049"/>
      <c r="K144" s="1049"/>
      <c r="FU144" s="370"/>
      <c r="FV144" s="370"/>
      <c r="FW144" s="370"/>
    </row>
    <row r="145" spans="1:178" ht="13.5" customHeight="1">
      <c r="A145" s="47"/>
      <c r="B145" s="47"/>
      <c r="C145" s="47"/>
      <c r="D145" s="47"/>
      <c r="E145" s="370"/>
      <c r="F145" s="370"/>
      <c r="G145" s="46"/>
      <c r="H145" s="370"/>
      <c r="I145" s="370"/>
      <c r="J145" s="46"/>
      <c r="K145" s="46"/>
      <c r="FU145" s="370"/>
      <c r="FV145" s="370"/>
    </row>
    <row r="146" spans="1:178" s="363" customFormat="1" ht="13.5">
      <c r="A146" s="590" t="s">
        <v>794</v>
      </c>
      <c r="B146" s="590"/>
      <c r="C146" s="590"/>
      <c r="D146" s="373"/>
      <c r="E146" s="370"/>
      <c r="F146" s="370"/>
      <c r="G146" s="372"/>
      <c r="H146" s="370"/>
      <c r="I146" s="370"/>
      <c r="J146" s="372"/>
      <c r="K146" s="372"/>
      <c r="FU146" s="370"/>
      <c r="FV146" s="370"/>
    </row>
    <row r="147" spans="1:178" s="363" customFormat="1" ht="13.5">
      <c r="A147" s="373"/>
      <c r="B147" s="373"/>
      <c r="C147" s="373"/>
      <c r="D147" s="373"/>
      <c r="E147" s="370"/>
      <c r="F147" s="370"/>
      <c r="G147" s="372"/>
      <c r="H147" s="370"/>
      <c r="I147" s="370"/>
      <c r="J147" s="372"/>
      <c r="K147" s="372"/>
      <c r="FU147" s="370"/>
      <c r="FV147" s="370"/>
    </row>
    <row r="148" spans="1:178" s="363" customFormat="1" ht="13.5">
      <c r="A148" s="578" t="s">
        <v>682</v>
      </c>
      <c r="B148" s="578"/>
      <c r="C148" s="578"/>
      <c r="D148" s="373"/>
      <c r="E148" s="370"/>
      <c r="F148" s="370"/>
      <c r="G148" s="372"/>
      <c r="H148" s="370"/>
      <c r="I148" s="370"/>
      <c r="J148" s="372"/>
      <c r="K148" s="372"/>
      <c r="FU148" s="370"/>
      <c r="FV148" s="370"/>
    </row>
    <row r="149" spans="1:178" s="363" customFormat="1" ht="6" customHeight="1">
      <c r="A149" s="578"/>
      <c r="B149" s="578"/>
      <c r="C149" s="578"/>
      <c r="D149" s="373"/>
      <c r="E149" s="370"/>
      <c r="F149" s="370"/>
      <c r="G149" s="372"/>
      <c r="H149" s="370"/>
      <c r="I149" s="370"/>
      <c r="J149" s="372"/>
      <c r="K149" s="372"/>
      <c r="FU149" s="370"/>
      <c r="FV149" s="370"/>
    </row>
    <row r="150" spans="1:178" s="363" customFormat="1" ht="26.25" customHeight="1">
      <c r="A150" s="893" t="s">
        <v>681</v>
      </c>
      <c r="B150" s="1050" t="s">
        <v>683</v>
      </c>
      <c r="C150" s="1051"/>
      <c r="D150" s="1051"/>
      <c r="E150" s="1051"/>
      <c r="F150" s="1051"/>
      <c r="G150" s="1051"/>
      <c r="H150" s="1051"/>
      <c r="I150" s="1051"/>
      <c r="J150" s="1051"/>
      <c r="K150" s="1051"/>
      <c r="FU150" s="370"/>
      <c r="FV150" s="370"/>
    </row>
    <row r="151" spans="1:178" s="363" customFormat="1" ht="2.25" customHeight="1">
      <c r="A151" s="893"/>
      <c r="B151" s="894"/>
      <c r="C151" s="894"/>
      <c r="D151" s="894"/>
      <c r="E151" s="894"/>
      <c r="F151" s="894"/>
      <c r="G151" s="894"/>
      <c r="H151" s="894"/>
      <c r="I151" s="894"/>
      <c r="FU151" s="370"/>
      <c r="FV151" s="370"/>
    </row>
    <row r="152" spans="1:178" s="363" customFormat="1" ht="13.5" customHeight="1">
      <c r="A152" s="893" t="s">
        <v>681</v>
      </c>
      <c r="B152" s="1050" t="s">
        <v>684</v>
      </c>
      <c r="C152" s="1051"/>
      <c r="D152" s="1051"/>
      <c r="E152" s="1051"/>
      <c r="F152" s="1051"/>
      <c r="G152" s="1051"/>
      <c r="H152" s="1051"/>
      <c r="I152" s="1051"/>
      <c r="J152" s="1051"/>
      <c r="K152" s="1051"/>
      <c r="FU152" s="370"/>
      <c r="FV152" s="370"/>
    </row>
    <row r="153" spans="1:178" s="363" customFormat="1" ht="2.25" customHeight="1">
      <c r="A153" s="373"/>
      <c r="B153" s="373"/>
      <c r="C153" s="370"/>
      <c r="D153" s="370"/>
      <c r="E153" s="372"/>
      <c r="F153" s="370"/>
      <c r="G153" s="370"/>
      <c r="H153" s="372"/>
      <c r="I153" s="372"/>
      <c r="FU153" s="370"/>
      <c r="FV153" s="370"/>
    </row>
    <row r="154" spans="1:178" s="363" customFormat="1" ht="27" customHeight="1">
      <c r="A154" s="893" t="s">
        <v>681</v>
      </c>
      <c r="B154" s="1050" t="s">
        <v>685</v>
      </c>
      <c r="C154" s="1051"/>
      <c r="D154" s="1051"/>
      <c r="E154" s="1051"/>
      <c r="F154" s="1051"/>
      <c r="G154" s="1051"/>
      <c r="H154" s="1051"/>
      <c r="I154" s="1051"/>
      <c r="J154" s="1051"/>
      <c r="K154" s="1051"/>
      <c r="FU154" s="370"/>
      <c r="FV154" s="370"/>
    </row>
    <row r="155" spans="1:178" s="363" customFormat="1" ht="10.5" customHeight="1">
      <c r="A155" s="893"/>
      <c r="B155" s="893"/>
      <c r="C155" s="893"/>
      <c r="D155" s="894"/>
      <c r="E155" s="894"/>
      <c r="F155" s="894"/>
      <c r="G155" s="894"/>
      <c r="H155" s="894"/>
      <c r="I155" s="894"/>
      <c r="J155" s="894"/>
      <c r="K155" s="894"/>
      <c r="FU155" s="370"/>
      <c r="FV155" s="370"/>
    </row>
    <row r="156" spans="1:178" s="363" customFormat="1" ht="27" customHeight="1">
      <c r="A156" s="1049" t="s">
        <v>686</v>
      </c>
      <c r="B156" s="1049"/>
      <c r="C156" s="1049"/>
      <c r="D156" s="1049"/>
      <c r="E156" s="1049"/>
      <c r="F156" s="1049"/>
      <c r="G156" s="1049"/>
      <c r="H156" s="1049"/>
      <c r="I156" s="1049"/>
      <c r="J156" s="1049"/>
      <c r="K156" s="1049"/>
      <c r="FU156" s="370"/>
      <c r="FV156" s="370"/>
    </row>
    <row r="157" spans="1:178" s="363" customFormat="1" ht="13.5">
      <c r="A157" s="364"/>
      <c r="B157" s="364"/>
      <c r="C157" s="364"/>
      <c r="D157" s="364"/>
      <c r="E157" s="364"/>
      <c r="F157" s="364"/>
      <c r="G157" s="364"/>
      <c r="H157" s="364"/>
      <c r="I157" s="364"/>
      <c r="J157" s="364"/>
      <c r="K157" s="364"/>
      <c r="FU157" s="370"/>
      <c r="FV157" s="370"/>
    </row>
    <row r="158" spans="1:11" s="363" customFormat="1" ht="13.5">
      <c r="A158" s="561" t="s">
        <v>526</v>
      </c>
      <c r="B158" s="561"/>
      <c r="C158" s="561"/>
      <c r="D158" s="373"/>
      <c r="E158" s="370"/>
      <c r="F158" s="370"/>
      <c r="G158" s="372"/>
      <c r="H158" s="372"/>
      <c r="I158" s="372"/>
      <c r="J158" s="372"/>
      <c r="K158" s="372"/>
    </row>
    <row r="159" spans="1:11" s="363" customFormat="1" ht="6" customHeight="1">
      <c r="A159" s="373"/>
      <c r="B159" s="373"/>
      <c r="C159" s="373"/>
      <c r="D159" s="373"/>
      <c r="E159" s="370"/>
      <c r="F159" s="370"/>
      <c r="G159" s="372"/>
      <c r="H159" s="372"/>
      <c r="I159" s="372"/>
      <c r="J159" s="372"/>
      <c r="K159" s="372"/>
    </row>
    <row r="160" spans="1:11" s="363" customFormat="1" ht="26.25" customHeight="1">
      <c r="A160" s="1049" t="s">
        <v>149</v>
      </c>
      <c r="B160" s="1049"/>
      <c r="C160" s="1049"/>
      <c r="D160" s="1049"/>
      <c r="E160" s="1049"/>
      <c r="F160" s="1049"/>
      <c r="G160" s="1049"/>
      <c r="H160" s="1049"/>
      <c r="I160" s="1049"/>
      <c r="J160" s="1049"/>
      <c r="K160" s="1049"/>
    </row>
    <row r="161" spans="1:11" s="363" customFormat="1" ht="6" customHeight="1">
      <c r="A161" s="586"/>
      <c r="B161" s="586"/>
      <c r="C161" s="586"/>
      <c r="D161" s="586"/>
      <c r="E161" s="586"/>
      <c r="F161" s="586"/>
      <c r="G161" s="586"/>
      <c r="H161" s="586"/>
      <c r="I161" s="586"/>
      <c r="J161" s="586"/>
      <c r="K161" s="586"/>
    </row>
    <row r="162" spans="1:11" s="363" customFormat="1" ht="13.5">
      <c r="A162" s="1056"/>
      <c r="B162" s="1056"/>
      <c r="C162" s="1056"/>
      <c r="D162" s="1056"/>
      <c r="E162" s="1056"/>
      <c r="F162" s="1056"/>
      <c r="G162" s="1056"/>
      <c r="H162" s="1056"/>
      <c r="I162" s="1056"/>
      <c r="J162" s="1056"/>
      <c r="K162" s="1056"/>
    </row>
    <row r="163" spans="1:11" s="363" customFormat="1" ht="26.25" customHeight="1">
      <c r="A163" s="1049" t="s">
        <v>744</v>
      </c>
      <c r="B163" s="1049"/>
      <c r="C163" s="1049"/>
      <c r="D163" s="1049"/>
      <c r="E163" s="1049"/>
      <c r="F163" s="1049"/>
      <c r="G163" s="1049"/>
      <c r="H163" s="1049"/>
      <c r="I163" s="1049"/>
      <c r="J163" s="1049"/>
      <c r="K163" s="1049"/>
    </row>
    <row r="164" spans="1:11" s="363" customFormat="1" ht="6" customHeight="1">
      <c r="A164" s="364"/>
      <c r="B164" s="364"/>
      <c r="C164" s="364"/>
      <c r="D164" s="364"/>
      <c r="E164" s="364"/>
      <c r="F164" s="364"/>
      <c r="G164" s="364"/>
      <c r="H164" s="364"/>
      <c r="I164" s="364"/>
      <c r="J164" s="364"/>
      <c r="K164" s="364"/>
    </row>
    <row r="165" spans="1:11" s="363" customFormat="1" ht="39.75" customHeight="1">
      <c r="A165" s="1049" t="s">
        <v>745</v>
      </c>
      <c r="B165" s="1049"/>
      <c r="C165" s="1049"/>
      <c r="D165" s="1049"/>
      <c r="E165" s="1049"/>
      <c r="F165" s="1049"/>
      <c r="G165" s="1049"/>
      <c r="H165" s="1049"/>
      <c r="I165" s="1049"/>
      <c r="J165" s="1049"/>
      <c r="K165" s="1049"/>
    </row>
    <row r="166" spans="1:11" s="363" customFormat="1" ht="6" customHeight="1">
      <c r="A166" s="364"/>
      <c r="B166" s="364"/>
      <c r="C166" s="364"/>
      <c r="D166" s="364"/>
      <c r="E166" s="364"/>
      <c r="F166" s="364"/>
      <c r="G166" s="364"/>
      <c r="H166" s="364"/>
      <c r="I166" s="364"/>
      <c r="J166" s="364"/>
      <c r="K166" s="364"/>
    </row>
    <row r="167" spans="1:11" s="363" customFormat="1" ht="13.5">
      <c r="A167" s="1049" t="s">
        <v>235</v>
      </c>
      <c r="B167" s="1049"/>
      <c r="C167" s="1049"/>
      <c r="D167" s="1049"/>
      <c r="E167" s="1049"/>
      <c r="F167" s="1049"/>
      <c r="G167" s="1049"/>
      <c r="H167" s="1049"/>
      <c r="I167" s="1049"/>
      <c r="J167" s="1049"/>
      <c r="K167" s="1049"/>
    </row>
    <row r="168" spans="1:11" s="363" customFormat="1" ht="6" customHeight="1">
      <c r="A168" s="364"/>
      <c r="B168" s="364"/>
      <c r="C168" s="364"/>
      <c r="D168" s="364"/>
      <c r="E168" s="364"/>
      <c r="F168" s="364"/>
      <c r="G168" s="364"/>
      <c r="H168" s="364"/>
      <c r="I168" s="364"/>
      <c r="J168" s="364"/>
      <c r="K168" s="364"/>
    </row>
    <row r="169" spans="1:11" s="363" customFormat="1" ht="13.5" customHeight="1">
      <c r="A169" s="897" t="s">
        <v>687</v>
      </c>
      <c r="B169" s="1050" t="s">
        <v>238</v>
      </c>
      <c r="C169" s="1051"/>
      <c r="D169" s="1051"/>
      <c r="E169" s="1051"/>
      <c r="F169" s="1051"/>
      <c r="G169" s="1051"/>
      <c r="H169" s="1051"/>
      <c r="I169" s="1051"/>
      <c r="J169" s="1051"/>
      <c r="K169" s="1051"/>
    </row>
    <row r="170" spans="1:11" s="363" customFormat="1" ht="2.25" customHeight="1">
      <c r="A170" s="897"/>
      <c r="B170" s="895"/>
      <c r="C170" s="896"/>
      <c r="D170" s="896"/>
      <c r="E170" s="896"/>
      <c r="F170" s="896"/>
      <c r="G170" s="896"/>
      <c r="H170" s="896"/>
      <c r="I170" s="896"/>
      <c r="J170" s="896"/>
      <c r="K170" s="896"/>
    </row>
    <row r="171" spans="1:11" s="363" customFormat="1" ht="13.5">
      <c r="A171" s="897" t="s">
        <v>689</v>
      </c>
      <c r="B171" s="1050" t="s">
        <v>239</v>
      </c>
      <c r="C171" s="1051"/>
      <c r="D171" s="1051"/>
      <c r="E171" s="1051"/>
      <c r="F171" s="1051"/>
      <c r="G171" s="1051"/>
      <c r="H171" s="1051"/>
      <c r="I171" s="1051"/>
      <c r="J171" s="1051"/>
      <c r="K171" s="1051"/>
    </row>
    <row r="172" spans="1:11" s="363" customFormat="1" ht="2.25" customHeight="1">
      <c r="A172" s="586"/>
      <c r="B172" s="586"/>
      <c r="C172" s="586"/>
      <c r="D172" s="586"/>
      <c r="E172" s="586"/>
      <c r="F172" s="586"/>
      <c r="G172" s="586"/>
      <c r="H172" s="586"/>
      <c r="I172" s="586"/>
      <c r="J172" s="586"/>
      <c r="K172" s="586"/>
    </row>
    <row r="173" spans="1:11" s="363" customFormat="1" ht="39.75" customHeight="1">
      <c r="A173" s="897" t="s">
        <v>689</v>
      </c>
      <c r="B173" s="1050" t="s">
        <v>236</v>
      </c>
      <c r="C173" s="1051"/>
      <c r="D173" s="1051"/>
      <c r="E173" s="1051"/>
      <c r="F173" s="1051"/>
      <c r="G173" s="1051"/>
      <c r="H173" s="1051"/>
      <c r="I173" s="1051"/>
      <c r="J173" s="1051"/>
      <c r="K173" s="1051"/>
    </row>
    <row r="174" spans="1:11" s="363" customFormat="1" ht="6" customHeight="1">
      <c r="A174" s="364"/>
      <c r="B174" s="364"/>
      <c r="C174" s="364"/>
      <c r="D174" s="364"/>
      <c r="E174" s="364"/>
      <c r="F174" s="364"/>
      <c r="G174" s="364"/>
      <c r="H174" s="364"/>
      <c r="I174" s="364"/>
      <c r="J174" s="364"/>
      <c r="K174" s="364"/>
    </row>
    <row r="175" spans="1:11" s="363" customFormat="1" ht="40.5" customHeight="1">
      <c r="A175" s="1049" t="s">
        <v>796</v>
      </c>
      <c r="B175" s="1049"/>
      <c r="C175" s="1049"/>
      <c r="D175" s="1049"/>
      <c r="E175" s="1049"/>
      <c r="F175" s="1049"/>
      <c r="G175" s="1049"/>
      <c r="H175" s="1049"/>
      <c r="I175" s="1049"/>
      <c r="J175" s="1049"/>
      <c r="K175" s="1049"/>
    </row>
    <row r="176" spans="1:11" s="363" customFormat="1" ht="6" customHeight="1">
      <c r="A176" s="364"/>
      <c r="B176" s="364"/>
      <c r="C176" s="364"/>
      <c r="D176" s="364"/>
      <c r="E176" s="364"/>
      <c r="F176" s="364"/>
      <c r="G176" s="364"/>
      <c r="H176" s="364"/>
      <c r="I176" s="364"/>
      <c r="J176" s="364"/>
      <c r="K176" s="364"/>
    </row>
    <row r="177" spans="1:11" s="363" customFormat="1" ht="55.5" customHeight="1">
      <c r="A177" s="1049" t="s">
        <v>447</v>
      </c>
      <c r="B177" s="1049"/>
      <c r="C177" s="1049"/>
      <c r="D177" s="1049"/>
      <c r="E177" s="1049"/>
      <c r="F177" s="1049"/>
      <c r="G177" s="1049"/>
      <c r="H177" s="1049"/>
      <c r="I177" s="1049"/>
      <c r="J177" s="1049"/>
      <c r="K177" s="1049"/>
    </row>
    <row r="178" spans="5:11" s="363" customFormat="1" ht="13.5">
      <c r="E178" s="370"/>
      <c r="F178" s="370"/>
      <c r="G178" s="370"/>
      <c r="H178" s="370"/>
      <c r="I178" s="370"/>
      <c r="J178" s="370"/>
      <c r="K178" s="372"/>
    </row>
    <row r="179" spans="1:11" s="363" customFormat="1" ht="13.5">
      <c r="A179" s="701" t="s">
        <v>122</v>
      </c>
      <c r="B179" s="701"/>
      <c r="C179" s="701"/>
      <c r="D179" s="456"/>
      <c r="E179" s="372"/>
      <c r="F179" s="998"/>
      <c r="G179" s="998"/>
      <c r="H179" s="998"/>
      <c r="I179" s="998"/>
      <c r="J179" s="998"/>
      <c r="K179" s="372"/>
    </row>
    <row r="180" spans="1:11" s="363" customFormat="1" ht="5.25" customHeight="1">
      <c r="A180" s="456"/>
      <c r="B180" s="456"/>
      <c r="C180" s="456"/>
      <c r="D180" s="456"/>
      <c r="E180" s="372"/>
      <c r="F180" s="998"/>
      <c r="G180" s="998"/>
      <c r="H180" s="998"/>
      <c r="I180" s="998"/>
      <c r="J180" s="998"/>
      <c r="K180" s="372"/>
    </row>
    <row r="181" spans="1:11" s="363" customFormat="1" ht="26.25" customHeight="1">
      <c r="A181" s="1049" t="s">
        <v>814</v>
      </c>
      <c r="B181" s="1049"/>
      <c r="C181" s="1049"/>
      <c r="D181" s="1049"/>
      <c r="E181" s="1049"/>
      <c r="F181" s="1049"/>
      <c r="G181" s="1049"/>
      <c r="H181" s="1049"/>
      <c r="I181" s="1049"/>
      <c r="J181" s="1049"/>
      <c r="K181" s="1049"/>
    </row>
    <row r="182" spans="5:11" s="363" customFormat="1" ht="13.5">
      <c r="E182" s="370"/>
      <c r="F182" s="370"/>
      <c r="G182" s="370"/>
      <c r="H182" s="370"/>
      <c r="I182" s="370"/>
      <c r="J182" s="370"/>
      <c r="K182" s="372"/>
    </row>
    <row r="183" spans="1:11" s="363" customFormat="1" ht="13.5">
      <c r="A183" s="536" t="s">
        <v>448</v>
      </c>
      <c r="B183" s="536"/>
      <c r="C183" s="536"/>
      <c r="D183" s="373"/>
      <c r="E183" s="372"/>
      <c r="F183" s="370"/>
      <c r="G183" s="370"/>
      <c r="H183" s="370"/>
      <c r="I183" s="370"/>
      <c r="J183" s="370"/>
      <c r="K183" s="372"/>
    </row>
    <row r="184" spans="1:11" s="363" customFormat="1" ht="6" customHeight="1">
      <c r="A184" s="373"/>
      <c r="B184" s="373"/>
      <c r="C184" s="373"/>
      <c r="D184" s="373"/>
      <c r="E184" s="372"/>
      <c r="F184" s="370"/>
      <c r="G184" s="370"/>
      <c r="H184" s="370"/>
      <c r="I184" s="370"/>
      <c r="J184" s="370"/>
      <c r="K184" s="372"/>
    </row>
    <row r="185" spans="1:11" s="363" customFormat="1" ht="40.5" customHeight="1">
      <c r="A185" s="1049" t="s">
        <v>765</v>
      </c>
      <c r="B185" s="1049"/>
      <c r="C185" s="1049"/>
      <c r="D185" s="1049"/>
      <c r="E185" s="1049"/>
      <c r="F185" s="1049"/>
      <c r="G185" s="1049"/>
      <c r="H185" s="1049"/>
      <c r="I185" s="1049"/>
      <c r="J185" s="1049"/>
      <c r="K185" s="1049"/>
    </row>
    <row r="186" spans="1:11" s="363" customFormat="1" ht="13.5" customHeight="1">
      <c r="A186" s="372"/>
      <c r="B186" s="372"/>
      <c r="C186" s="372"/>
      <c r="D186" s="372"/>
      <c r="E186" s="372"/>
      <c r="F186" s="372"/>
      <c r="G186" s="372"/>
      <c r="H186" s="372"/>
      <c r="I186" s="372"/>
      <c r="J186" s="372"/>
      <c r="K186" s="372"/>
    </row>
    <row r="187" spans="1:11" s="363" customFormat="1" ht="13.5">
      <c r="A187" s="701" t="s">
        <v>806</v>
      </c>
      <c r="B187" s="701"/>
      <c r="C187" s="701"/>
      <c r="D187" s="456"/>
      <c r="E187" s="359"/>
      <c r="F187" s="362"/>
      <c r="G187" s="362"/>
      <c r="H187" s="359"/>
      <c r="I187" s="359"/>
      <c r="J187" s="359"/>
      <c r="K187" s="359"/>
    </row>
    <row r="188" spans="1:11" s="363" customFormat="1" ht="6" customHeight="1">
      <c r="A188" s="456"/>
      <c r="B188" s="456"/>
      <c r="C188" s="456"/>
      <c r="D188" s="456"/>
      <c r="E188" s="359"/>
      <c r="F188" s="362"/>
      <c r="G188" s="362"/>
      <c r="H188" s="359"/>
      <c r="I188" s="359"/>
      <c r="J188" s="359"/>
      <c r="K188" s="359"/>
    </row>
    <row r="189" spans="1:11" s="363" customFormat="1" ht="40.5" customHeight="1">
      <c r="A189" s="1049" t="s">
        <v>339</v>
      </c>
      <c r="B189" s="1049"/>
      <c r="C189" s="1049"/>
      <c r="D189" s="1049"/>
      <c r="E189" s="1049"/>
      <c r="F189" s="1049"/>
      <c r="G189" s="1049"/>
      <c r="H189" s="1049"/>
      <c r="I189" s="1049"/>
      <c r="J189" s="1049"/>
      <c r="K189" s="1049"/>
    </row>
    <row r="190" spans="1:11" s="363" customFormat="1" ht="5.25" customHeight="1">
      <c r="A190" s="364"/>
      <c r="B190" s="364"/>
      <c r="C190" s="364"/>
      <c r="D190" s="364"/>
      <c r="E190" s="364"/>
      <c r="F190" s="364"/>
      <c r="G190" s="364"/>
      <c r="H190" s="364"/>
      <c r="I190" s="364"/>
      <c r="J190" s="364"/>
      <c r="K190" s="364"/>
    </row>
    <row r="191" spans="1:11" s="363" customFormat="1" ht="27" customHeight="1">
      <c r="A191" s="1049" t="s">
        <v>533</v>
      </c>
      <c r="B191" s="1049"/>
      <c r="C191" s="1049"/>
      <c r="D191" s="1049"/>
      <c r="E191" s="1049"/>
      <c r="F191" s="1049"/>
      <c r="G191" s="1049"/>
      <c r="H191" s="1049"/>
      <c r="I191" s="1049"/>
      <c r="J191" s="1049"/>
      <c r="K191" s="1049"/>
    </row>
    <row r="192" spans="1:11" s="363" customFormat="1" ht="5.25" customHeight="1">
      <c r="A192" s="586"/>
      <c r="B192" s="586"/>
      <c r="C192" s="586"/>
      <c r="D192" s="586"/>
      <c r="E192" s="586"/>
      <c r="F192" s="586"/>
      <c r="G192" s="586"/>
      <c r="H192" s="586"/>
      <c r="I192" s="586"/>
      <c r="J192" s="586"/>
      <c r="K192" s="586"/>
    </row>
    <row r="193" spans="1:7" s="363" customFormat="1" ht="13.5">
      <c r="A193" s="701" t="s">
        <v>807</v>
      </c>
      <c r="B193" s="701"/>
      <c r="C193" s="701"/>
      <c r="D193" s="373"/>
      <c r="F193" s="370"/>
      <c r="G193" s="370"/>
    </row>
    <row r="194" spans="1:7" s="363" customFormat="1" ht="6" customHeight="1">
      <c r="A194" s="373"/>
      <c r="B194" s="373"/>
      <c r="C194" s="373"/>
      <c r="D194" s="373"/>
      <c r="F194" s="370"/>
      <c r="G194" s="370"/>
    </row>
    <row r="195" spans="1:11" s="363" customFormat="1" ht="54.75" customHeight="1">
      <c r="A195" s="1049" t="s">
        <v>852</v>
      </c>
      <c r="B195" s="1049"/>
      <c r="C195" s="1049"/>
      <c r="D195" s="1049"/>
      <c r="E195" s="1049"/>
      <c r="F195" s="1049"/>
      <c r="G195" s="1049"/>
      <c r="H195" s="1049"/>
      <c r="I195" s="1049"/>
      <c r="J195" s="1049"/>
      <c r="K195" s="1049"/>
    </row>
    <row r="196" spans="1:11" ht="6" customHeight="1">
      <c r="A196" s="58"/>
      <c r="B196" s="58"/>
      <c r="C196" s="58"/>
      <c r="D196" s="58"/>
      <c r="E196" s="58"/>
      <c r="F196" s="58"/>
      <c r="G196" s="58"/>
      <c r="H196" s="58"/>
      <c r="I196" s="58"/>
      <c r="J196" s="58"/>
      <c r="K196" s="58"/>
    </row>
    <row r="197" spans="1:11" ht="13.5" customHeight="1">
      <c r="A197" s="897" t="s">
        <v>687</v>
      </c>
      <c r="B197" s="1050" t="s">
        <v>688</v>
      </c>
      <c r="C197" s="1051"/>
      <c r="D197" s="1051"/>
      <c r="E197" s="1051"/>
      <c r="F197" s="1051"/>
      <c r="G197" s="1051"/>
      <c r="H197" s="1051"/>
      <c r="I197" s="1051"/>
      <c r="J197" s="1051"/>
      <c r="K197" s="1051"/>
    </row>
    <row r="198" spans="1:11" ht="2.25" customHeight="1">
      <c r="A198" s="897"/>
      <c r="B198" s="895"/>
      <c r="C198" s="896"/>
      <c r="D198" s="896"/>
      <c r="E198" s="896"/>
      <c r="F198" s="896"/>
      <c r="G198" s="896"/>
      <c r="H198" s="896"/>
      <c r="I198" s="896"/>
      <c r="J198" s="896"/>
      <c r="K198" s="896"/>
    </row>
    <row r="199" spans="1:11" ht="13.5" customHeight="1">
      <c r="A199" s="897" t="s">
        <v>689</v>
      </c>
      <c r="B199" s="1050" t="s">
        <v>691</v>
      </c>
      <c r="C199" s="1051"/>
      <c r="D199" s="1051"/>
      <c r="E199" s="1051"/>
      <c r="F199" s="1051"/>
      <c r="G199" s="1051"/>
      <c r="H199" s="1051"/>
      <c r="I199" s="1051"/>
      <c r="J199" s="1051"/>
      <c r="K199" s="1051"/>
    </row>
    <row r="200" spans="1:11" ht="2.25" customHeight="1">
      <c r="A200" s="897"/>
      <c r="B200" s="895"/>
      <c r="C200" s="896"/>
      <c r="D200" s="896"/>
      <c r="E200" s="896"/>
      <c r="F200" s="896"/>
      <c r="G200" s="896"/>
      <c r="H200" s="896"/>
      <c r="I200" s="896"/>
      <c r="J200" s="896"/>
      <c r="K200" s="896"/>
    </row>
    <row r="201" spans="1:11" ht="26.25" customHeight="1">
      <c r="A201" s="897" t="s">
        <v>690</v>
      </c>
      <c r="B201" s="1050" t="s">
        <v>160</v>
      </c>
      <c r="C201" s="1051"/>
      <c r="D201" s="1051"/>
      <c r="E201" s="1051"/>
      <c r="F201" s="1051"/>
      <c r="G201" s="1051"/>
      <c r="H201" s="1051"/>
      <c r="I201" s="1051"/>
      <c r="J201" s="1051"/>
      <c r="K201" s="1051"/>
    </row>
    <row r="202" spans="1:11" ht="2.25" customHeight="1">
      <c r="A202" s="897"/>
      <c r="B202" s="895"/>
      <c r="C202" s="896"/>
      <c r="D202" s="896"/>
      <c r="E202" s="896"/>
      <c r="F202" s="896"/>
      <c r="G202" s="896"/>
      <c r="H202" s="896"/>
      <c r="I202" s="896"/>
      <c r="J202" s="896"/>
      <c r="K202" s="896"/>
    </row>
    <row r="203" spans="1:11" ht="12.75" customHeight="1">
      <c r="A203" s="897" t="s">
        <v>692</v>
      </c>
      <c r="B203" s="1050" t="s">
        <v>273</v>
      </c>
      <c r="C203" s="1051"/>
      <c r="D203" s="1051"/>
      <c r="E203" s="1051"/>
      <c r="F203" s="1051"/>
      <c r="G203" s="1051"/>
      <c r="H203" s="1051"/>
      <c r="I203" s="1051"/>
      <c r="J203" s="1051"/>
      <c r="K203" s="1051"/>
    </row>
    <row r="204" spans="1:11" ht="2.25" customHeight="1">
      <c r="A204" s="897"/>
      <c r="B204" s="895"/>
      <c r="C204" s="896"/>
      <c r="D204" s="896"/>
      <c r="E204" s="896"/>
      <c r="F204" s="896"/>
      <c r="G204" s="896"/>
      <c r="H204" s="896"/>
      <c r="I204" s="896"/>
      <c r="J204" s="896"/>
      <c r="K204" s="896"/>
    </row>
    <row r="205" spans="1:11" ht="64.5" customHeight="1">
      <c r="A205" s="897" t="s">
        <v>274</v>
      </c>
      <c r="B205" s="1050" t="s">
        <v>161</v>
      </c>
      <c r="C205" s="1051"/>
      <c r="D205" s="1051"/>
      <c r="E205" s="1051"/>
      <c r="F205" s="1051"/>
      <c r="G205" s="1051"/>
      <c r="H205" s="1051"/>
      <c r="I205" s="1051"/>
      <c r="J205" s="1051"/>
      <c r="K205" s="1051"/>
    </row>
    <row r="206" spans="1:11" ht="13.5">
      <c r="A206" s="897"/>
      <c r="B206" s="895"/>
      <c r="C206" s="896"/>
      <c r="D206" s="896"/>
      <c r="E206" s="896"/>
      <c r="F206" s="896"/>
      <c r="G206" s="896"/>
      <c r="H206" s="896"/>
      <c r="I206" s="896"/>
      <c r="J206" s="896"/>
      <c r="K206" s="896"/>
    </row>
    <row r="207" spans="1:11" s="363" customFormat="1" ht="52.5" customHeight="1">
      <c r="A207" s="1049" t="s">
        <v>784</v>
      </c>
      <c r="B207" s="1049"/>
      <c r="C207" s="1049"/>
      <c r="D207" s="1049"/>
      <c r="E207" s="1049"/>
      <c r="F207" s="1049"/>
      <c r="G207" s="1049"/>
      <c r="H207" s="1049"/>
      <c r="I207" s="1049"/>
      <c r="J207" s="1049"/>
      <c r="K207" s="1049"/>
    </row>
    <row r="208" spans="1:11" s="363" customFormat="1" ht="6" customHeight="1">
      <c r="A208" s="364"/>
      <c r="B208" s="364"/>
      <c r="C208" s="364"/>
      <c r="D208" s="364"/>
      <c r="E208" s="364"/>
      <c r="F208" s="364"/>
      <c r="G208" s="364"/>
      <c r="H208" s="364"/>
      <c r="I208" s="364"/>
      <c r="J208" s="364"/>
      <c r="K208" s="364"/>
    </row>
    <row r="209" spans="1:11" s="363" customFormat="1" ht="81.75" customHeight="1">
      <c r="A209" s="1049" t="s">
        <v>222</v>
      </c>
      <c r="B209" s="1049"/>
      <c r="C209" s="1049"/>
      <c r="D209" s="1049"/>
      <c r="E209" s="1049"/>
      <c r="F209" s="1049"/>
      <c r="G209" s="1049"/>
      <c r="H209" s="1049"/>
      <c r="I209" s="1049"/>
      <c r="J209" s="1049"/>
      <c r="K209" s="1049"/>
    </row>
    <row r="210" spans="1:11" s="363" customFormat="1" ht="6" customHeight="1">
      <c r="A210" s="364"/>
      <c r="B210" s="364"/>
      <c r="C210" s="364"/>
      <c r="D210" s="364"/>
      <c r="E210" s="364"/>
      <c r="F210" s="364"/>
      <c r="G210" s="364"/>
      <c r="H210" s="364"/>
      <c r="I210" s="364"/>
      <c r="J210" s="364"/>
      <c r="K210" s="364"/>
    </row>
    <row r="211" spans="1:11" s="363" customFormat="1" ht="27" customHeight="1">
      <c r="A211" s="1049" t="s">
        <v>223</v>
      </c>
      <c r="B211" s="1049"/>
      <c r="C211" s="1049"/>
      <c r="D211" s="1049"/>
      <c r="E211" s="1049"/>
      <c r="F211" s="1049"/>
      <c r="G211" s="1049"/>
      <c r="H211" s="1049"/>
      <c r="I211" s="1049"/>
      <c r="J211" s="1049"/>
      <c r="K211" s="1049"/>
    </row>
    <row r="212" spans="1:11" s="363" customFormat="1" ht="6" customHeight="1">
      <c r="A212" s="364"/>
      <c r="B212" s="364"/>
      <c r="C212" s="364"/>
      <c r="D212" s="364"/>
      <c r="E212" s="364"/>
      <c r="F212" s="364"/>
      <c r="G212" s="364"/>
      <c r="H212" s="364"/>
      <c r="I212" s="364"/>
      <c r="J212" s="364"/>
      <c r="K212" s="364"/>
    </row>
    <row r="213" spans="1:11" s="363" customFormat="1" ht="54" customHeight="1">
      <c r="A213" s="1049" t="s">
        <v>337</v>
      </c>
      <c r="B213" s="1049"/>
      <c r="C213" s="1049"/>
      <c r="D213" s="1049"/>
      <c r="E213" s="1049"/>
      <c r="F213" s="1049"/>
      <c r="G213" s="1049"/>
      <c r="H213" s="1049"/>
      <c r="I213" s="1049"/>
      <c r="J213" s="1049"/>
      <c r="K213" s="1049"/>
    </row>
    <row r="214" spans="1:11" s="363" customFormat="1" ht="5.25" customHeight="1">
      <c r="A214" s="1056"/>
      <c r="B214" s="1056"/>
      <c r="C214" s="1056"/>
      <c r="D214" s="1056"/>
      <c r="E214" s="1056"/>
      <c r="F214" s="1056"/>
      <c r="G214" s="1056"/>
      <c r="H214" s="1056"/>
      <c r="I214" s="1056"/>
      <c r="J214" s="1056"/>
      <c r="K214" s="1056"/>
    </row>
    <row r="215" spans="1:11" s="363" customFormat="1" ht="54" customHeight="1">
      <c r="A215" s="1049" t="s">
        <v>32</v>
      </c>
      <c r="B215" s="1049"/>
      <c r="C215" s="1049"/>
      <c r="D215" s="1049"/>
      <c r="E215" s="1049"/>
      <c r="F215" s="1049"/>
      <c r="G215" s="1049"/>
      <c r="H215" s="1049"/>
      <c r="I215" s="1049"/>
      <c r="J215" s="1049"/>
      <c r="K215" s="1049"/>
    </row>
    <row r="216" spans="1:11" s="363" customFormat="1" ht="6" customHeight="1">
      <c r="A216" s="364"/>
      <c r="B216" s="364"/>
      <c r="C216" s="364"/>
      <c r="D216" s="364"/>
      <c r="E216" s="364"/>
      <c r="F216" s="364"/>
      <c r="G216" s="364"/>
      <c r="H216" s="364"/>
      <c r="I216" s="364"/>
      <c r="J216" s="364"/>
      <c r="K216" s="364"/>
    </row>
    <row r="217" spans="1:11" s="363" customFormat="1" ht="54" customHeight="1">
      <c r="A217" s="1049" t="s">
        <v>275</v>
      </c>
      <c r="B217" s="1049"/>
      <c r="C217" s="1049"/>
      <c r="D217" s="1049"/>
      <c r="E217" s="1049"/>
      <c r="F217" s="1049"/>
      <c r="G217" s="1049"/>
      <c r="H217" s="1049"/>
      <c r="I217" s="1049"/>
      <c r="J217" s="1049"/>
      <c r="K217" s="1049"/>
    </row>
    <row r="218" spans="1:11" s="363" customFormat="1" ht="6" customHeight="1">
      <c r="A218" s="364"/>
      <c r="B218" s="364"/>
      <c r="C218" s="364"/>
      <c r="D218" s="364"/>
      <c r="E218" s="364"/>
      <c r="F218" s="364"/>
      <c r="G218" s="364"/>
      <c r="H218" s="364"/>
      <c r="I218" s="364"/>
      <c r="J218" s="364"/>
      <c r="K218" s="364"/>
    </row>
    <row r="219" spans="1:11" s="363" customFormat="1" ht="40.5" customHeight="1">
      <c r="A219" s="1049" t="s">
        <v>276</v>
      </c>
      <c r="B219" s="1049"/>
      <c r="C219" s="1049"/>
      <c r="D219" s="1049"/>
      <c r="E219" s="1049"/>
      <c r="F219" s="1049"/>
      <c r="G219" s="1049"/>
      <c r="H219" s="1049"/>
      <c r="I219" s="1049"/>
      <c r="J219" s="1049"/>
      <c r="K219" s="1049"/>
    </row>
    <row r="220" spans="1:11" s="363" customFormat="1" ht="6" customHeight="1">
      <c r="A220" s="364"/>
      <c r="B220" s="364"/>
      <c r="C220" s="364"/>
      <c r="D220" s="364"/>
      <c r="E220" s="364"/>
      <c r="F220" s="364"/>
      <c r="G220" s="364"/>
      <c r="H220" s="364"/>
      <c r="I220" s="364"/>
      <c r="J220" s="364"/>
      <c r="K220" s="364"/>
    </row>
    <row r="221" spans="1:11" s="363" customFormat="1" ht="40.5" customHeight="1">
      <c r="A221" s="1049" t="s">
        <v>452</v>
      </c>
      <c r="B221" s="1049"/>
      <c r="C221" s="1049"/>
      <c r="D221" s="1049"/>
      <c r="E221" s="1049"/>
      <c r="F221" s="1049"/>
      <c r="G221" s="1049"/>
      <c r="H221" s="1049"/>
      <c r="I221" s="1049"/>
      <c r="J221" s="1049"/>
      <c r="K221" s="1049"/>
    </row>
    <row r="222" spans="1:11" s="363" customFormat="1" ht="13.5">
      <c r="A222" s="586"/>
      <c r="B222" s="586"/>
      <c r="C222" s="586"/>
      <c r="D222" s="586"/>
      <c r="E222" s="586"/>
      <c r="F222" s="586"/>
      <c r="G222" s="586"/>
      <c r="H222" s="586"/>
      <c r="I222" s="586"/>
      <c r="J222" s="586"/>
      <c r="K222" s="586"/>
    </row>
    <row r="223" spans="1:11" s="363" customFormat="1" ht="13.5">
      <c r="A223" s="536" t="s">
        <v>453</v>
      </c>
      <c r="B223" s="536"/>
      <c r="C223" s="536"/>
      <c r="D223" s="373"/>
      <c r="E223" s="370"/>
      <c r="F223" s="370"/>
      <c r="G223" s="370"/>
      <c r="H223" s="370"/>
      <c r="I223" s="370"/>
      <c r="J223" s="370"/>
      <c r="K223" s="372"/>
    </row>
    <row r="224" spans="1:11" s="363" customFormat="1" ht="6" customHeight="1">
      <c r="A224" s="373"/>
      <c r="B224" s="373"/>
      <c r="C224" s="373"/>
      <c r="D224" s="373"/>
      <c r="E224" s="370"/>
      <c r="F224" s="370"/>
      <c r="G224" s="370"/>
      <c r="H224" s="370"/>
      <c r="I224" s="370"/>
      <c r="J224" s="370"/>
      <c r="K224" s="372"/>
    </row>
    <row r="225" spans="1:11" s="363" customFormat="1" ht="13.5">
      <c r="A225" s="590" t="s">
        <v>289</v>
      </c>
      <c r="B225" s="590"/>
      <c r="C225" s="590"/>
      <c r="D225" s="373"/>
      <c r="G225" s="372"/>
      <c r="H225" s="372"/>
      <c r="I225" s="370"/>
      <c r="J225" s="370"/>
      <c r="K225" s="370"/>
    </row>
    <row r="226" spans="1:11" s="363" customFormat="1" ht="6" customHeight="1">
      <c r="A226" s="373"/>
      <c r="B226" s="373"/>
      <c r="C226" s="373"/>
      <c r="D226" s="373"/>
      <c r="G226" s="372"/>
      <c r="H226" s="372"/>
      <c r="I226" s="370"/>
      <c r="J226" s="370"/>
      <c r="K226" s="370"/>
    </row>
    <row r="227" spans="1:11" s="363" customFormat="1" ht="69" customHeight="1">
      <c r="A227" s="1049" t="s">
        <v>237</v>
      </c>
      <c r="B227" s="1049"/>
      <c r="C227" s="1049"/>
      <c r="D227" s="1049"/>
      <c r="E227" s="1049"/>
      <c r="F227" s="1049"/>
      <c r="G227" s="1049"/>
      <c r="H227" s="1049"/>
      <c r="I227" s="1049"/>
      <c r="J227" s="1049"/>
      <c r="K227" s="1049"/>
    </row>
    <row r="228" spans="1:11" s="363" customFormat="1" ht="13.5" customHeight="1">
      <c r="A228" s="372"/>
      <c r="B228" s="372"/>
      <c r="C228" s="372"/>
      <c r="D228" s="372"/>
      <c r="E228" s="362"/>
      <c r="F228" s="362"/>
      <c r="G228" s="362"/>
      <c r="H228" s="362"/>
      <c r="I228" s="362"/>
      <c r="J228" s="362"/>
      <c r="K228" s="362"/>
    </row>
    <row r="229" spans="1:11" s="363" customFormat="1" ht="13.5">
      <c r="A229" s="667" t="s">
        <v>548</v>
      </c>
      <c r="B229" s="667"/>
      <c r="C229" s="667"/>
      <c r="D229" s="456"/>
      <c r="E229" s="362"/>
      <c r="F229" s="362"/>
      <c r="G229" s="362"/>
      <c r="H229" s="362"/>
      <c r="I229" s="362"/>
      <c r="J229" s="362"/>
      <c r="K229" s="362"/>
    </row>
    <row r="230" spans="1:11" s="363" customFormat="1" ht="6" customHeight="1">
      <c r="A230" s="456"/>
      <c r="B230" s="456"/>
      <c r="C230" s="456"/>
      <c r="D230" s="456"/>
      <c r="E230" s="362"/>
      <c r="F230" s="362"/>
      <c r="G230" s="362"/>
      <c r="H230" s="362"/>
      <c r="I230" s="362"/>
      <c r="J230" s="362"/>
      <c r="K230" s="362"/>
    </row>
    <row r="231" spans="1:175" s="363" customFormat="1" ht="42" customHeight="1">
      <c r="A231" s="1049" t="s">
        <v>97</v>
      </c>
      <c r="B231" s="1049"/>
      <c r="C231" s="1049"/>
      <c r="D231" s="1049"/>
      <c r="E231" s="1049"/>
      <c r="F231" s="1049"/>
      <c r="G231" s="1049"/>
      <c r="H231" s="1049"/>
      <c r="I231" s="1049"/>
      <c r="J231" s="1049"/>
      <c r="K231" s="1049"/>
      <c r="FR231" s="370"/>
      <c r="FS231" s="370"/>
    </row>
    <row r="232" spans="1:175" s="363" customFormat="1" ht="6" customHeight="1">
      <c r="A232" s="364"/>
      <c r="B232" s="364"/>
      <c r="C232" s="364"/>
      <c r="D232" s="364"/>
      <c r="E232" s="364"/>
      <c r="F232" s="364"/>
      <c r="G232" s="364"/>
      <c r="H232" s="364"/>
      <c r="I232" s="364"/>
      <c r="J232" s="364"/>
      <c r="K232" s="364"/>
      <c r="FR232" s="370"/>
      <c r="FS232" s="370"/>
    </row>
    <row r="233" spans="1:175" s="363" customFormat="1" ht="13.5" customHeight="1">
      <c r="A233" s="1049" t="s">
        <v>33</v>
      </c>
      <c r="B233" s="1049"/>
      <c r="C233" s="1049"/>
      <c r="D233" s="1049"/>
      <c r="E233" s="1049"/>
      <c r="F233" s="1049"/>
      <c r="G233" s="1049"/>
      <c r="H233" s="1049"/>
      <c r="I233" s="1049"/>
      <c r="J233" s="1049"/>
      <c r="K233" s="1049"/>
      <c r="FR233" s="370"/>
      <c r="FS233" s="370"/>
    </row>
    <row r="234" spans="1:175" s="363" customFormat="1" ht="6" customHeight="1">
      <c r="A234" s="364"/>
      <c r="B234" s="364"/>
      <c r="C234" s="364"/>
      <c r="D234" s="364"/>
      <c r="E234" s="364"/>
      <c r="F234" s="364"/>
      <c r="G234" s="364"/>
      <c r="H234" s="364"/>
      <c r="I234" s="364"/>
      <c r="J234" s="364"/>
      <c r="K234" s="364"/>
      <c r="FR234" s="370"/>
      <c r="FS234" s="370"/>
    </row>
    <row r="235" spans="1:175" s="363" customFormat="1" ht="14.25" customHeight="1">
      <c r="A235" s="1049" t="s">
        <v>34</v>
      </c>
      <c r="B235" s="1049"/>
      <c r="C235" s="1049"/>
      <c r="D235" s="1049"/>
      <c r="E235" s="1049"/>
      <c r="F235" s="1049"/>
      <c r="G235" s="1049"/>
      <c r="H235" s="1049"/>
      <c r="I235" s="1049"/>
      <c r="J235" s="1049"/>
      <c r="K235" s="1049"/>
      <c r="FR235" s="370"/>
      <c r="FS235" s="370"/>
    </row>
    <row r="236" spans="1:11" s="363" customFormat="1" ht="13.5" customHeight="1">
      <c r="A236" s="364"/>
      <c r="B236" s="364"/>
      <c r="C236" s="364"/>
      <c r="D236" s="364"/>
      <c r="E236" s="362"/>
      <c r="F236" s="362"/>
      <c r="G236" s="362"/>
      <c r="H236" s="362"/>
      <c r="I236" s="362"/>
      <c r="J236" s="362"/>
      <c r="K236" s="364"/>
    </row>
    <row r="237" spans="1:175" s="363" customFormat="1" ht="13.5">
      <c r="A237" s="536" t="s">
        <v>454</v>
      </c>
      <c r="B237" s="536"/>
      <c r="C237" s="536"/>
      <c r="D237" s="373"/>
      <c r="E237" s="370"/>
      <c r="F237" s="370"/>
      <c r="G237" s="370"/>
      <c r="H237" s="370"/>
      <c r="I237" s="370"/>
      <c r="J237" s="370"/>
      <c r="K237" s="372"/>
      <c r="FR237" s="370"/>
      <c r="FS237" s="370"/>
    </row>
    <row r="238" spans="1:175" s="363" customFormat="1" ht="6" customHeight="1">
      <c r="A238" s="373"/>
      <c r="B238" s="373"/>
      <c r="C238" s="373"/>
      <c r="D238" s="373"/>
      <c r="E238" s="370"/>
      <c r="F238" s="370"/>
      <c r="G238" s="370"/>
      <c r="H238" s="370"/>
      <c r="I238" s="370"/>
      <c r="J238" s="370"/>
      <c r="K238" s="372"/>
      <c r="FR238" s="370"/>
      <c r="FS238" s="370"/>
    </row>
    <row r="239" spans="1:175" s="363" customFormat="1" ht="26.25" customHeight="1">
      <c r="A239" s="1049" t="s">
        <v>746</v>
      </c>
      <c r="B239" s="1049"/>
      <c r="C239" s="1049"/>
      <c r="D239" s="1049"/>
      <c r="E239" s="1049"/>
      <c r="F239" s="1049"/>
      <c r="G239" s="1049"/>
      <c r="H239" s="1049"/>
      <c r="I239" s="1049"/>
      <c r="J239" s="1049"/>
      <c r="K239" s="1049"/>
      <c r="FR239" s="370"/>
      <c r="FS239" s="370"/>
    </row>
    <row r="240" spans="1:175" s="363" customFormat="1" ht="6" customHeight="1">
      <c r="A240" s="373"/>
      <c r="B240" s="373"/>
      <c r="C240" s="373"/>
      <c r="D240" s="373"/>
      <c r="E240" s="370"/>
      <c r="F240" s="370"/>
      <c r="G240" s="370"/>
      <c r="H240" s="370"/>
      <c r="I240" s="370"/>
      <c r="J240" s="370"/>
      <c r="K240" s="372"/>
      <c r="FR240" s="370"/>
      <c r="FS240" s="370"/>
    </row>
    <row r="241" spans="1:175" s="363" customFormat="1" ht="39.75" customHeight="1">
      <c r="A241" s="1049" t="s">
        <v>35</v>
      </c>
      <c r="B241" s="1049"/>
      <c r="C241" s="1049"/>
      <c r="D241" s="1049"/>
      <c r="E241" s="1049"/>
      <c r="F241" s="1049"/>
      <c r="G241" s="1049"/>
      <c r="H241" s="1049"/>
      <c r="I241" s="1049"/>
      <c r="J241" s="1049"/>
      <c r="K241" s="1049"/>
      <c r="FR241" s="370"/>
      <c r="FS241" s="370"/>
    </row>
    <row r="242" spans="1:175" s="363" customFormat="1" ht="6" customHeight="1">
      <c r="A242" s="373"/>
      <c r="B242" s="373"/>
      <c r="C242" s="373"/>
      <c r="D242" s="373"/>
      <c r="E242" s="370"/>
      <c r="F242" s="370"/>
      <c r="G242" s="370"/>
      <c r="H242" s="370"/>
      <c r="I242" s="370"/>
      <c r="J242" s="370"/>
      <c r="K242" s="372"/>
      <c r="FR242" s="370"/>
      <c r="FS242" s="370"/>
    </row>
    <row r="243" spans="1:175" s="363" customFormat="1" ht="26.25" customHeight="1">
      <c r="A243" s="1049" t="s">
        <v>747</v>
      </c>
      <c r="B243" s="1049"/>
      <c r="C243" s="1049"/>
      <c r="D243" s="1049"/>
      <c r="E243" s="1049"/>
      <c r="F243" s="1049"/>
      <c r="G243" s="1049"/>
      <c r="H243" s="1049"/>
      <c r="I243" s="1049"/>
      <c r="J243" s="1049"/>
      <c r="K243" s="1049"/>
      <c r="FR243" s="370"/>
      <c r="FS243" s="370"/>
    </row>
    <row r="244" spans="1:11" s="363" customFormat="1" ht="6" customHeight="1">
      <c r="A244" s="372"/>
      <c r="B244" s="372"/>
      <c r="C244" s="372"/>
      <c r="D244" s="372"/>
      <c r="E244" s="372"/>
      <c r="F244" s="370"/>
      <c r="G244" s="370"/>
      <c r="H244" s="372"/>
      <c r="I244" s="372"/>
      <c r="J244" s="372"/>
      <c r="K244" s="372"/>
    </row>
    <row r="245" spans="1:11" s="363" customFormat="1" ht="13.5">
      <c r="A245" s="714"/>
      <c r="B245" s="611" t="s">
        <v>396</v>
      </c>
      <c r="C245" s="714"/>
      <c r="D245" s="714"/>
      <c r="E245" s="794" t="s">
        <v>394</v>
      </c>
      <c r="G245" s="370"/>
      <c r="H245" s="372"/>
      <c r="I245" s="372"/>
      <c r="J245" s="372"/>
      <c r="K245" s="372"/>
    </row>
    <row r="246" spans="1:11" s="363" customFormat="1" ht="13.5">
      <c r="A246" s="772"/>
      <c r="B246" s="611" t="s">
        <v>404</v>
      </c>
      <c r="C246" s="772"/>
      <c r="D246" s="772"/>
      <c r="E246" s="794" t="s">
        <v>395</v>
      </c>
      <c r="G246" s="370"/>
      <c r="H246" s="372"/>
      <c r="I246" s="372"/>
      <c r="J246" s="372"/>
      <c r="K246" s="372"/>
    </row>
    <row r="247" spans="1:11" s="363" customFormat="1" ht="13.5" customHeight="1">
      <c r="A247" s="795"/>
      <c r="B247" s="611" t="s">
        <v>350</v>
      </c>
      <c r="C247" s="795"/>
      <c r="D247" s="795"/>
      <c r="E247" s="794" t="s">
        <v>694</v>
      </c>
      <c r="G247" s="372"/>
      <c r="H247" s="372"/>
      <c r="I247" s="372"/>
      <c r="J247" s="372"/>
      <c r="K247" s="372"/>
    </row>
    <row r="248" spans="9:11" s="363" customFormat="1" ht="13.5">
      <c r="I248" s="372"/>
      <c r="J248" s="372"/>
      <c r="K248" s="372"/>
    </row>
    <row r="249" spans="1:11" s="363" customFormat="1" ht="12.75" customHeight="1">
      <c r="A249" s="1049" t="s">
        <v>693</v>
      </c>
      <c r="B249" s="1049"/>
      <c r="C249" s="1049"/>
      <c r="D249" s="1049"/>
      <c r="E249" s="1049"/>
      <c r="F249" s="1049"/>
      <c r="G249" s="1049"/>
      <c r="H249" s="1049"/>
      <c r="I249" s="1049"/>
      <c r="J249" s="1049"/>
      <c r="K249" s="1049"/>
    </row>
    <row r="250" spans="1:11" s="363" customFormat="1" ht="12.75" customHeight="1">
      <c r="A250" s="364"/>
      <c r="B250" s="364"/>
      <c r="C250" s="364"/>
      <c r="D250" s="364"/>
      <c r="E250" s="364"/>
      <c r="F250" s="364"/>
      <c r="G250" s="364"/>
      <c r="H250" s="364"/>
      <c r="I250" s="364"/>
      <c r="J250" s="364"/>
      <c r="K250" s="364"/>
    </row>
    <row r="251" spans="1:11" s="363" customFormat="1" ht="27" customHeight="1">
      <c r="A251" s="1049" t="s">
        <v>839</v>
      </c>
      <c r="B251" s="1049"/>
      <c r="C251" s="1049"/>
      <c r="D251" s="1049"/>
      <c r="E251" s="1049"/>
      <c r="F251" s="1049"/>
      <c r="G251" s="1049"/>
      <c r="H251" s="1049"/>
      <c r="I251" s="1049"/>
      <c r="J251" s="1049"/>
      <c r="K251" s="1049"/>
    </row>
    <row r="252" spans="1:11" s="363" customFormat="1" ht="13.5">
      <c r="A252" s="364"/>
      <c r="B252" s="364"/>
      <c r="C252" s="364"/>
      <c r="D252" s="364"/>
      <c r="E252" s="364"/>
      <c r="F252" s="364"/>
      <c r="G252" s="364"/>
      <c r="H252" s="364"/>
      <c r="I252" s="364"/>
      <c r="J252" s="364"/>
      <c r="K252" s="364"/>
    </row>
    <row r="253" spans="1:11" s="363" customFormat="1" ht="13.5">
      <c r="A253" s="701" t="s">
        <v>840</v>
      </c>
      <c r="B253" s="701"/>
      <c r="C253" s="701"/>
      <c r="D253" s="364"/>
      <c r="E253" s="364"/>
      <c r="F253" s="364"/>
      <c r="G253" s="364"/>
      <c r="H253" s="364"/>
      <c r="I253" s="364"/>
      <c r="J253" s="364"/>
      <c r="K253" s="364"/>
    </row>
    <row r="254" spans="1:11" s="363" customFormat="1" ht="6" customHeight="1">
      <c r="A254" s="364"/>
      <c r="B254" s="364"/>
      <c r="C254" s="364"/>
      <c r="D254" s="364"/>
      <c r="E254" s="364"/>
      <c r="F254" s="364"/>
      <c r="G254" s="364"/>
      <c r="H254" s="364"/>
      <c r="I254" s="364"/>
      <c r="J254" s="364"/>
      <c r="K254" s="364"/>
    </row>
    <row r="255" spans="1:175" s="363" customFormat="1" ht="81.75" customHeight="1">
      <c r="A255" s="1049" t="s">
        <v>638</v>
      </c>
      <c r="B255" s="1049"/>
      <c r="C255" s="1049"/>
      <c r="D255" s="1049"/>
      <c r="E255" s="1049"/>
      <c r="F255" s="1049"/>
      <c r="G255" s="1049"/>
      <c r="H255" s="1049"/>
      <c r="I255" s="1049"/>
      <c r="J255" s="1049"/>
      <c r="K255" s="1049"/>
      <c r="FR255" s="370"/>
      <c r="FS255" s="370"/>
    </row>
    <row r="256" spans="1:175" s="363" customFormat="1" ht="13.5">
      <c r="A256" s="364"/>
      <c r="B256" s="364"/>
      <c r="C256" s="364"/>
      <c r="D256" s="364"/>
      <c r="E256" s="364"/>
      <c r="F256" s="364"/>
      <c r="G256" s="364"/>
      <c r="H256" s="364"/>
      <c r="I256" s="364"/>
      <c r="J256" s="364"/>
      <c r="K256" s="364"/>
      <c r="FR256" s="370"/>
      <c r="FS256" s="370"/>
    </row>
    <row r="257" spans="1:11" s="363" customFormat="1" ht="13.5">
      <c r="A257" s="536" t="s">
        <v>639</v>
      </c>
      <c r="B257" s="536"/>
      <c r="C257" s="536"/>
      <c r="D257" s="373"/>
      <c r="F257" s="372"/>
      <c r="G257" s="372"/>
      <c r="H257" s="370"/>
      <c r="I257" s="370"/>
      <c r="J257" s="370"/>
      <c r="K257" s="370"/>
    </row>
    <row r="258" spans="1:11" s="363" customFormat="1" ht="6" customHeight="1">
      <c r="A258" s="373"/>
      <c r="B258" s="373"/>
      <c r="C258" s="373"/>
      <c r="D258" s="373"/>
      <c r="F258" s="372"/>
      <c r="G258" s="372"/>
      <c r="H258" s="370"/>
      <c r="I258" s="370"/>
      <c r="J258" s="370"/>
      <c r="K258" s="370"/>
    </row>
    <row r="259" spans="1:11" s="363" customFormat="1" ht="40.5" customHeight="1">
      <c r="A259" s="1049" t="s">
        <v>591</v>
      </c>
      <c r="B259" s="1049"/>
      <c r="C259" s="1049"/>
      <c r="D259" s="1049"/>
      <c r="E259" s="1049"/>
      <c r="F259" s="1049"/>
      <c r="G259" s="1049"/>
      <c r="H259" s="1049"/>
      <c r="I259" s="1049"/>
      <c r="J259" s="1049"/>
      <c r="K259" s="1049"/>
    </row>
    <row r="260" spans="1:11" s="363" customFormat="1" ht="13.5">
      <c r="A260" s="364"/>
      <c r="B260" s="364"/>
      <c r="C260" s="364"/>
      <c r="D260" s="364"/>
      <c r="E260" s="364"/>
      <c r="F260" s="364"/>
      <c r="G260" s="364"/>
      <c r="H260" s="364"/>
      <c r="I260" s="364"/>
      <c r="J260" s="364"/>
      <c r="K260" s="364"/>
    </row>
    <row r="261" spans="1:178" s="363" customFormat="1" ht="13.5">
      <c r="A261" s="701" t="s">
        <v>640</v>
      </c>
      <c r="B261" s="701"/>
      <c r="C261" s="701"/>
      <c r="D261" s="456"/>
      <c r="E261" s="362"/>
      <c r="F261" s="362"/>
      <c r="G261" s="362"/>
      <c r="H261" s="362"/>
      <c r="I261" s="362"/>
      <c r="J261" s="372"/>
      <c r="K261" s="362"/>
      <c r="FU261" s="370"/>
      <c r="FV261" s="370"/>
    </row>
    <row r="262" spans="1:178" s="363" customFormat="1" ht="6" customHeight="1">
      <c r="A262" s="456"/>
      <c r="B262" s="456"/>
      <c r="C262" s="456"/>
      <c r="D262" s="456"/>
      <c r="E262" s="362"/>
      <c r="F262" s="362"/>
      <c r="G262" s="362"/>
      <c r="H262" s="362"/>
      <c r="I262" s="362"/>
      <c r="J262" s="372"/>
      <c r="K262" s="362"/>
      <c r="FU262" s="370"/>
      <c r="FV262" s="370"/>
    </row>
    <row r="263" spans="1:175" s="363" customFormat="1" ht="13.5">
      <c r="A263" s="590" t="s">
        <v>641</v>
      </c>
      <c r="B263" s="590"/>
      <c r="C263" s="590"/>
      <c r="D263" s="456"/>
      <c r="E263" s="362"/>
      <c r="F263" s="362"/>
      <c r="G263" s="372"/>
      <c r="H263" s="362"/>
      <c r="I263" s="362"/>
      <c r="J263" s="362"/>
      <c r="K263" s="362"/>
      <c r="FR263" s="370"/>
      <c r="FS263" s="370"/>
    </row>
    <row r="264" spans="1:175" s="363" customFormat="1" ht="6" customHeight="1">
      <c r="A264" s="456"/>
      <c r="B264" s="456"/>
      <c r="C264" s="456"/>
      <c r="D264" s="456"/>
      <c r="E264" s="362"/>
      <c r="F264" s="362"/>
      <c r="G264" s="372"/>
      <c r="H264" s="362"/>
      <c r="I264" s="362"/>
      <c r="J264" s="362"/>
      <c r="K264" s="362"/>
      <c r="FR264" s="370"/>
      <c r="FS264" s="370"/>
    </row>
    <row r="265" spans="1:11" s="363" customFormat="1" ht="27" customHeight="1">
      <c r="A265" s="1049" t="s">
        <v>131</v>
      </c>
      <c r="B265" s="1049"/>
      <c r="C265" s="1049"/>
      <c r="D265" s="1049"/>
      <c r="E265" s="1049"/>
      <c r="F265" s="1049"/>
      <c r="G265" s="1049"/>
      <c r="H265" s="1049"/>
      <c r="I265" s="1049"/>
      <c r="J265" s="1049"/>
      <c r="K265" s="1049"/>
    </row>
    <row r="266" spans="1:175" s="363" customFormat="1" ht="6" customHeight="1">
      <c r="A266" s="1056"/>
      <c r="B266" s="1056"/>
      <c r="C266" s="1056"/>
      <c r="D266" s="1056"/>
      <c r="E266" s="1056"/>
      <c r="F266" s="1056"/>
      <c r="G266" s="1056"/>
      <c r="H266" s="1056"/>
      <c r="I266" s="1056"/>
      <c r="J266" s="1056"/>
      <c r="K266" s="1056"/>
      <c r="FR266" s="370"/>
      <c r="FS266" s="370"/>
    </row>
    <row r="267" spans="1:175" s="363" customFormat="1" ht="27" customHeight="1">
      <c r="A267" s="1049" t="s">
        <v>132</v>
      </c>
      <c r="B267" s="1049"/>
      <c r="C267" s="1049"/>
      <c r="D267" s="1049"/>
      <c r="E267" s="1049"/>
      <c r="F267" s="1049"/>
      <c r="G267" s="1049"/>
      <c r="H267" s="1049"/>
      <c r="I267" s="1049"/>
      <c r="J267" s="1049"/>
      <c r="K267" s="1049"/>
      <c r="FR267" s="370"/>
      <c r="FS267" s="370"/>
    </row>
    <row r="268" spans="5:11" s="363" customFormat="1" ht="13.5">
      <c r="E268" s="370"/>
      <c r="F268" s="370"/>
      <c r="G268" s="370"/>
      <c r="H268" s="370"/>
      <c r="I268" s="370"/>
      <c r="J268" s="370"/>
      <c r="K268" s="370"/>
    </row>
    <row r="269" spans="1:178" s="363" customFormat="1" ht="13.5">
      <c r="A269" s="590" t="s">
        <v>133</v>
      </c>
      <c r="B269" s="590"/>
      <c r="C269" s="590"/>
      <c r="D269" s="373"/>
      <c r="E269" s="370"/>
      <c r="F269" s="370"/>
      <c r="G269" s="370"/>
      <c r="H269" s="370"/>
      <c r="I269" s="370"/>
      <c r="J269" s="370"/>
      <c r="K269" s="370"/>
      <c r="FU269" s="370"/>
      <c r="FV269" s="370"/>
    </row>
    <row r="270" spans="1:178" s="363" customFormat="1" ht="6" customHeight="1">
      <c r="A270" s="373"/>
      <c r="B270" s="373"/>
      <c r="C270" s="373"/>
      <c r="D270" s="373"/>
      <c r="E270" s="370"/>
      <c r="F270" s="370"/>
      <c r="G270" s="370"/>
      <c r="H270" s="370"/>
      <c r="I270" s="370"/>
      <c r="J270" s="370"/>
      <c r="K270" s="370"/>
      <c r="FU270" s="370"/>
      <c r="FV270" s="370"/>
    </row>
    <row r="271" spans="1:175" s="363" customFormat="1" ht="40.5" customHeight="1">
      <c r="A271" s="1049" t="s">
        <v>277</v>
      </c>
      <c r="B271" s="1049"/>
      <c r="C271" s="1049"/>
      <c r="D271" s="1049"/>
      <c r="E271" s="1049"/>
      <c r="F271" s="1049"/>
      <c r="G271" s="1049"/>
      <c r="H271" s="1049"/>
      <c r="I271" s="1049"/>
      <c r="J271" s="1049"/>
      <c r="K271" s="1049"/>
      <c r="FR271" s="370"/>
      <c r="FS271" s="370"/>
    </row>
    <row r="272" spans="1:175" s="363" customFormat="1" ht="13.5">
      <c r="A272" s="586"/>
      <c r="B272" s="586"/>
      <c r="C272" s="586"/>
      <c r="D272" s="586"/>
      <c r="E272" s="586"/>
      <c r="F272" s="586"/>
      <c r="G272" s="586"/>
      <c r="H272" s="586"/>
      <c r="I272" s="586"/>
      <c r="J272" s="586"/>
      <c r="K272" s="586"/>
      <c r="FR272" s="370"/>
      <c r="FS272" s="370"/>
    </row>
    <row r="273" spans="1:178" s="363" customFormat="1" ht="13.5">
      <c r="A273" s="536" t="s">
        <v>134</v>
      </c>
      <c r="B273" s="536"/>
      <c r="C273" s="536"/>
      <c r="D273" s="373"/>
      <c r="E273" s="370"/>
      <c r="F273" s="370"/>
      <c r="G273" s="372"/>
      <c r="H273" s="370"/>
      <c r="I273" s="370"/>
      <c r="J273" s="370"/>
      <c r="K273" s="372"/>
      <c r="FR273" s="370"/>
      <c r="FS273" s="370"/>
      <c r="FU273" s="370"/>
      <c r="FV273" s="370"/>
    </row>
    <row r="274" spans="1:178" s="363" customFormat="1" ht="6" customHeight="1">
      <c r="A274" s="456"/>
      <c r="B274" s="456"/>
      <c r="C274" s="456"/>
      <c r="D274" s="456"/>
      <c r="E274" s="362"/>
      <c r="F274" s="362"/>
      <c r="G274" s="372"/>
      <c r="H274" s="362"/>
      <c r="I274" s="362"/>
      <c r="J274" s="362"/>
      <c r="K274" s="372"/>
      <c r="FR274" s="370"/>
      <c r="FS274" s="370"/>
      <c r="FU274" s="370"/>
      <c r="FV274" s="370"/>
    </row>
    <row r="275" spans="1:175" s="363" customFormat="1" ht="27" customHeight="1">
      <c r="A275" s="1049" t="s">
        <v>422</v>
      </c>
      <c r="B275" s="1049"/>
      <c r="C275" s="1049"/>
      <c r="D275" s="1049"/>
      <c r="E275" s="1049"/>
      <c r="F275" s="1049"/>
      <c r="G275" s="1049"/>
      <c r="H275" s="1049"/>
      <c r="I275" s="1049"/>
      <c r="J275" s="1049"/>
      <c r="K275" s="1049"/>
      <c r="FR275" s="370"/>
      <c r="FS275" s="370"/>
    </row>
    <row r="276" spans="1:11" s="363" customFormat="1" ht="13.5">
      <c r="A276" s="372"/>
      <c r="B276" s="372"/>
      <c r="C276" s="372"/>
      <c r="D276" s="372"/>
      <c r="E276" s="372"/>
      <c r="F276" s="362"/>
      <c r="G276" s="362"/>
      <c r="H276" s="372"/>
      <c r="I276" s="372"/>
      <c r="J276" s="372"/>
      <c r="K276" s="372"/>
    </row>
    <row r="277" spans="1:11" s="363" customFormat="1" ht="13.5">
      <c r="A277" s="701" t="s">
        <v>423</v>
      </c>
      <c r="B277" s="701"/>
      <c r="C277" s="701"/>
      <c r="D277" s="456"/>
      <c r="E277" s="372"/>
      <c r="F277" s="372"/>
      <c r="G277" s="372"/>
      <c r="H277" s="372"/>
      <c r="I277" s="372"/>
      <c r="J277" s="372"/>
      <c r="K277" s="372"/>
    </row>
    <row r="278" spans="1:11" s="363" customFormat="1" ht="6" customHeight="1">
      <c r="A278" s="456"/>
      <c r="B278" s="456"/>
      <c r="C278" s="456"/>
      <c r="D278" s="456"/>
      <c r="E278" s="372"/>
      <c r="F278" s="372"/>
      <c r="G278" s="372"/>
      <c r="H278" s="372"/>
      <c r="I278" s="372"/>
      <c r="J278" s="372"/>
      <c r="K278" s="372"/>
    </row>
    <row r="279" spans="1:11" s="363" customFormat="1" ht="42" customHeight="1">
      <c r="A279" s="1049" t="s">
        <v>351</v>
      </c>
      <c r="B279" s="1049"/>
      <c r="C279" s="1049"/>
      <c r="D279" s="1049"/>
      <c r="E279" s="1049"/>
      <c r="F279" s="1049"/>
      <c r="G279" s="1049"/>
      <c r="H279" s="1049"/>
      <c r="I279" s="1049"/>
      <c r="J279" s="1049"/>
      <c r="K279" s="1049"/>
    </row>
    <row r="280" spans="1:11" s="363" customFormat="1" ht="6" customHeight="1">
      <c r="A280" s="364"/>
      <c r="B280" s="364"/>
      <c r="C280" s="364"/>
      <c r="D280" s="364"/>
      <c r="E280" s="364"/>
      <c r="F280" s="364"/>
      <c r="G280" s="364"/>
      <c r="H280" s="364"/>
      <c r="I280" s="364"/>
      <c r="J280" s="364"/>
      <c r="K280" s="364"/>
    </row>
    <row r="281" spans="1:11" s="363" customFormat="1" ht="40.5" customHeight="1">
      <c r="A281" s="1049" t="s">
        <v>592</v>
      </c>
      <c r="B281" s="1049"/>
      <c r="C281" s="1049"/>
      <c r="D281" s="1049"/>
      <c r="E281" s="1049"/>
      <c r="F281" s="1049"/>
      <c r="G281" s="1049"/>
      <c r="H281" s="1049"/>
      <c r="I281" s="1049"/>
      <c r="J281" s="1049"/>
      <c r="K281" s="1049"/>
    </row>
    <row r="282" spans="1:171" s="363" customFormat="1" ht="13.5">
      <c r="A282" s="536" t="s">
        <v>424</v>
      </c>
      <c r="B282" s="536"/>
      <c r="C282" s="536"/>
      <c r="D282" s="373"/>
      <c r="E282" s="372"/>
      <c r="F282" s="372"/>
      <c r="G282" s="372"/>
      <c r="H282" s="372"/>
      <c r="I282" s="372"/>
      <c r="J282" s="372"/>
      <c r="K282" s="372"/>
      <c r="FF282" s="370"/>
      <c r="FG282" s="370"/>
      <c r="FH282" s="370"/>
      <c r="FI282" s="370"/>
      <c r="FJ282" s="370"/>
      <c r="FK282" s="370"/>
      <c r="FL282" s="370"/>
      <c r="FM282" s="370"/>
      <c r="FN282" s="370"/>
      <c r="FO282" s="370"/>
    </row>
    <row r="283" spans="1:171" s="363" customFormat="1" ht="6" customHeight="1">
      <c r="A283" s="373"/>
      <c r="B283" s="373"/>
      <c r="C283" s="373"/>
      <c r="D283" s="373"/>
      <c r="E283" s="372"/>
      <c r="F283" s="372"/>
      <c r="G283" s="372"/>
      <c r="H283" s="372"/>
      <c r="I283" s="372"/>
      <c r="J283" s="372"/>
      <c r="K283" s="372"/>
      <c r="FF283" s="370"/>
      <c r="FG283" s="370"/>
      <c r="FH283" s="370"/>
      <c r="FI283" s="370"/>
      <c r="FJ283" s="370"/>
      <c r="FK283" s="370"/>
      <c r="FL283" s="370"/>
      <c r="FM283" s="370"/>
      <c r="FN283" s="370"/>
      <c r="FO283" s="370"/>
    </row>
    <row r="284" spans="1:171" s="363" customFormat="1" ht="40.5" customHeight="1">
      <c r="A284" s="1049" t="s">
        <v>240</v>
      </c>
      <c r="B284" s="1049"/>
      <c r="C284" s="1049"/>
      <c r="D284" s="1049"/>
      <c r="E284" s="1049"/>
      <c r="F284" s="1049"/>
      <c r="G284" s="1049"/>
      <c r="H284" s="1049"/>
      <c r="I284" s="1049"/>
      <c r="J284" s="1049"/>
      <c r="K284" s="1049"/>
      <c r="FF284" s="370"/>
      <c r="FG284" s="370"/>
      <c r="FH284" s="370"/>
      <c r="FI284" s="370"/>
      <c r="FJ284" s="370"/>
      <c r="FK284" s="370"/>
      <c r="FL284" s="370"/>
      <c r="FM284" s="370"/>
      <c r="FN284" s="370"/>
      <c r="FO284" s="370"/>
    </row>
    <row r="285" spans="1:171" s="363" customFormat="1" ht="5.25" customHeight="1">
      <c r="A285" s="372"/>
      <c r="B285" s="372"/>
      <c r="C285" s="372"/>
      <c r="D285" s="372"/>
      <c r="E285" s="372"/>
      <c r="F285" s="372"/>
      <c r="G285" s="372"/>
      <c r="H285" s="372"/>
      <c r="I285" s="372"/>
      <c r="J285" s="372"/>
      <c r="K285" s="372"/>
      <c r="FF285" s="370"/>
      <c r="FG285" s="370"/>
      <c r="FH285" s="370"/>
      <c r="FI285" s="370"/>
      <c r="FJ285" s="370"/>
      <c r="FK285" s="370"/>
      <c r="FL285" s="370"/>
      <c r="FM285" s="370"/>
      <c r="FN285" s="370"/>
      <c r="FO285" s="370"/>
    </row>
    <row r="286" spans="1:171" s="363" customFormat="1" ht="68.25" customHeight="1">
      <c r="A286" s="1049" t="s">
        <v>593</v>
      </c>
      <c r="B286" s="1049"/>
      <c r="C286" s="1049"/>
      <c r="D286" s="1049"/>
      <c r="E286" s="1049"/>
      <c r="F286" s="1049"/>
      <c r="G286" s="1049"/>
      <c r="H286" s="1049"/>
      <c r="I286" s="1049"/>
      <c r="J286" s="1049"/>
      <c r="K286" s="1049"/>
      <c r="FF286" s="370"/>
      <c r="FG286" s="370"/>
      <c r="FH286" s="370"/>
      <c r="FI286" s="370"/>
      <c r="FJ286" s="370"/>
      <c r="FK286" s="370"/>
      <c r="FL286" s="370"/>
      <c r="FM286" s="370"/>
      <c r="FN286" s="370"/>
      <c r="FO286" s="370"/>
    </row>
    <row r="287" spans="1:171" s="363" customFormat="1" ht="13.5">
      <c r="A287" s="372"/>
      <c r="B287" s="372"/>
      <c r="C287" s="372"/>
      <c r="D287" s="372"/>
      <c r="E287" s="372"/>
      <c r="F287" s="372"/>
      <c r="G287" s="372"/>
      <c r="H287" s="372"/>
      <c r="I287" s="372"/>
      <c r="J287" s="372"/>
      <c r="K287" s="372"/>
      <c r="FF287" s="370"/>
      <c r="FG287" s="370"/>
      <c r="FH287" s="370"/>
      <c r="FI287" s="370"/>
      <c r="FJ287" s="370"/>
      <c r="FK287" s="370"/>
      <c r="FL287" s="370"/>
      <c r="FM287" s="370"/>
      <c r="FN287" s="370"/>
      <c r="FO287" s="370"/>
    </row>
    <row r="288" spans="1:171" s="363" customFormat="1" ht="13.5">
      <c r="A288" s="536" t="s">
        <v>425</v>
      </c>
      <c r="B288" s="536"/>
      <c r="C288" s="536"/>
      <c r="D288" s="373"/>
      <c r="E288" s="372"/>
      <c r="F288" s="372"/>
      <c r="G288" s="372"/>
      <c r="H288" s="372"/>
      <c r="I288" s="372"/>
      <c r="J288" s="372"/>
      <c r="K288" s="372"/>
      <c r="FF288" s="370"/>
      <c r="FG288" s="370"/>
      <c r="FH288" s="370"/>
      <c r="FI288" s="370"/>
      <c r="FJ288" s="370"/>
      <c r="FK288" s="370"/>
      <c r="FL288" s="370"/>
      <c r="FM288" s="370"/>
      <c r="FN288" s="370"/>
      <c r="FO288" s="370"/>
    </row>
    <row r="289" spans="1:171" s="363" customFormat="1" ht="6" customHeight="1">
      <c r="A289" s="373"/>
      <c r="B289" s="373"/>
      <c r="C289" s="373"/>
      <c r="D289" s="373"/>
      <c r="E289" s="372"/>
      <c r="F289" s="372"/>
      <c r="G289" s="372"/>
      <c r="H289" s="372"/>
      <c r="I289" s="372"/>
      <c r="J289" s="372"/>
      <c r="K289" s="372"/>
      <c r="FF289" s="370"/>
      <c r="FG289" s="370"/>
      <c r="FH289" s="370"/>
      <c r="FI289" s="370"/>
      <c r="FJ289" s="370"/>
      <c r="FK289" s="370"/>
      <c r="FL289" s="370"/>
      <c r="FM289" s="370"/>
      <c r="FN289" s="370"/>
      <c r="FO289" s="370"/>
    </row>
    <row r="290" spans="1:171" s="363" customFormat="1" ht="13.5">
      <c r="A290" s="590" t="s">
        <v>197</v>
      </c>
      <c r="B290" s="590"/>
      <c r="C290" s="590"/>
      <c r="D290" s="373"/>
      <c r="E290" s="372"/>
      <c r="F290" s="372"/>
      <c r="G290" s="372"/>
      <c r="H290" s="372"/>
      <c r="I290" s="372"/>
      <c r="J290" s="372"/>
      <c r="K290" s="372"/>
      <c r="FF290" s="370"/>
      <c r="FG290" s="370"/>
      <c r="FH290" s="370"/>
      <c r="FI290" s="370"/>
      <c r="FJ290" s="370"/>
      <c r="FK290" s="370"/>
      <c r="FL290" s="370"/>
      <c r="FM290" s="370"/>
      <c r="FN290" s="370"/>
      <c r="FO290" s="370"/>
    </row>
    <row r="291" spans="1:171" s="363" customFormat="1" ht="6" customHeight="1">
      <c r="A291" s="373"/>
      <c r="B291" s="373"/>
      <c r="C291" s="373"/>
      <c r="D291" s="373"/>
      <c r="E291" s="372"/>
      <c r="F291" s="372"/>
      <c r="G291" s="372"/>
      <c r="H291" s="372"/>
      <c r="I291" s="372"/>
      <c r="J291" s="372"/>
      <c r="K291" s="372"/>
      <c r="FF291" s="370"/>
      <c r="FG291" s="370"/>
      <c r="FH291" s="370"/>
      <c r="FI291" s="370"/>
      <c r="FJ291" s="370"/>
      <c r="FK291" s="370"/>
      <c r="FL291" s="370"/>
      <c r="FM291" s="370"/>
      <c r="FN291" s="370"/>
      <c r="FO291" s="370"/>
    </row>
    <row r="292" spans="1:171" s="363" customFormat="1" ht="40.5" customHeight="1">
      <c r="A292" s="1049" t="s">
        <v>594</v>
      </c>
      <c r="B292" s="1049"/>
      <c r="C292" s="1049"/>
      <c r="D292" s="1049"/>
      <c r="E292" s="1049"/>
      <c r="F292" s="1049"/>
      <c r="G292" s="1049"/>
      <c r="H292" s="1049"/>
      <c r="I292" s="1049"/>
      <c r="J292" s="1049"/>
      <c r="K292" s="1049"/>
      <c r="FF292" s="370"/>
      <c r="FG292" s="370"/>
      <c r="FH292" s="370"/>
      <c r="FI292" s="370"/>
      <c r="FJ292" s="370"/>
      <c r="FK292" s="370"/>
      <c r="FL292" s="370"/>
      <c r="FM292" s="370"/>
      <c r="FN292" s="370"/>
      <c r="FO292" s="370"/>
    </row>
    <row r="293" spans="1:171" s="363" customFormat="1" ht="6" customHeight="1">
      <c r="A293" s="364"/>
      <c r="B293" s="364"/>
      <c r="C293" s="364"/>
      <c r="D293" s="364"/>
      <c r="E293" s="364"/>
      <c r="F293" s="364"/>
      <c r="G293" s="364"/>
      <c r="H293" s="364"/>
      <c r="I293" s="364"/>
      <c r="J293" s="364"/>
      <c r="K293" s="364"/>
      <c r="FF293" s="370"/>
      <c r="FG293" s="370"/>
      <c r="FH293" s="370"/>
      <c r="FI293" s="370"/>
      <c r="FJ293" s="370"/>
      <c r="FK293" s="370"/>
      <c r="FL293" s="370"/>
      <c r="FM293" s="370"/>
      <c r="FN293" s="370"/>
      <c r="FO293" s="370"/>
    </row>
    <row r="294" spans="1:171" s="363" customFormat="1" ht="27" customHeight="1">
      <c r="A294" s="1049" t="s">
        <v>278</v>
      </c>
      <c r="B294" s="1049"/>
      <c r="C294" s="1049"/>
      <c r="D294" s="1049"/>
      <c r="E294" s="1049"/>
      <c r="F294" s="1049"/>
      <c r="G294" s="1049"/>
      <c r="H294" s="1049"/>
      <c r="I294" s="1049"/>
      <c r="J294" s="1049"/>
      <c r="K294" s="1049"/>
      <c r="FF294" s="370"/>
      <c r="FG294" s="370"/>
      <c r="FH294" s="370"/>
      <c r="FI294" s="370"/>
      <c r="FJ294" s="370"/>
      <c r="FK294" s="370"/>
      <c r="FL294" s="370"/>
      <c r="FM294" s="370"/>
      <c r="FN294" s="370"/>
      <c r="FO294" s="370"/>
    </row>
    <row r="295" spans="1:171" s="363" customFormat="1" ht="6" customHeight="1">
      <c r="A295" s="364"/>
      <c r="B295" s="364"/>
      <c r="C295" s="364"/>
      <c r="D295" s="364"/>
      <c r="E295" s="364"/>
      <c r="F295" s="364"/>
      <c r="G295" s="364"/>
      <c r="H295" s="364"/>
      <c r="I295" s="364"/>
      <c r="J295" s="364"/>
      <c r="K295" s="364"/>
      <c r="FF295" s="370"/>
      <c r="FG295" s="370"/>
      <c r="FH295" s="370"/>
      <c r="FI295" s="370"/>
      <c r="FJ295" s="370"/>
      <c r="FK295" s="370"/>
      <c r="FL295" s="370"/>
      <c r="FM295" s="370"/>
      <c r="FN295" s="370"/>
      <c r="FO295" s="370"/>
    </row>
    <row r="296" spans="1:171" s="363" customFormat="1" ht="83.25" customHeight="1">
      <c r="A296" s="1049" t="s">
        <v>387</v>
      </c>
      <c r="B296" s="1049"/>
      <c r="C296" s="1049"/>
      <c r="D296" s="1049"/>
      <c r="E296" s="1049"/>
      <c r="F296" s="1049"/>
      <c r="G296" s="1049"/>
      <c r="H296" s="1049"/>
      <c r="I296" s="1049"/>
      <c r="J296" s="1049"/>
      <c r="K296" s="1049"/>
      <c r="FF296" s="370"/>
      <c r="FG296" s="370"/>
      <c r="FH296" s="370"/>
      <c r="FI296" s="370"/>
      <c r="FJ296" s="370"/>
      <c r="FK296" s="370"/>
      <c r="FL296" s="370"/>
      <c r="FM296" s="370"/>
      <c r="FN296" s="370"/>
      <c r="FO296" s="370"/>
    </row>
    <row r="297" spans="1:171" s="363" customFormat="1" ht="13.5">
      <c r="A297" s="373"/>
      <c r="B297" s="373"/>
      <c r="C297" s="373"/>
      <c r="D297" s="373"/>
      <c r="E297" s="372"/>
      <c r="F297" s="372"/>
      <c r="G297" s="372"/>
      <c r="H297" s="372"/>
      <c r="I297" s="372"/>
      <c r="J297" s="372"/>
      <c r="K297" s="372"/>
      <c r="FF297" s="370"/>
      <c r="FG297" s="370"/>
      <c r="FH297" s="370"/>
      <c r="FI297" s="370"/>
      <c r="FJ297" s="370"/>
      <c r="FK297" s="370"/>
      <c r="FL297" s="370"/>
      <c r="FM297" s="370"/>
      <c r="FN297" s="370"/>
      <c r="FO297" s="370"/>
    </row>
    <row r="298" spans="1:11" s="363" customFormat="1" ht="13.5">
      <c r="A298" s="590" t="s">
        <v>388</v>
      </c>
      <c r="B298" s="590"/>
      <c r="C298" s="590"/>
      <c r="D298" s="373"/>
      <c r="E298" s="372"/>
      <c r="F298" s="372"/>
      <c r="G298" s="372"/>
      <c r="H298" s="372"/>
      <c r="I298" s="372"/>
      <c r="J298" s="372"/>
      <c r="K298" s="372"/>
    </row>
    <row r="299" spans="1:11" s="363" customFormat="1" ht="8.25" customHeight="1">
      <c r="A299" s="373"/>
      <c r="B299" s="373"/>
      <c r="C299" s="373"/>
      <c r="D299" s="373"/>
      <c r="E299" s="372"/>
      <c r="F299" s="372"/>
      <c r="G299" s="372"/>
      <c r="H299" s="372"/>
      <c r="I299" s="372"/>
      <c r="J299" s="372"/>
      <c r="K299" s="372"/>
    </row>
    <row r="300" spans="1:178" s="363" customFormat="1" ht="40.5" customHeight="1">
      <c r="A300" s="1049" t="s">
        <v>135</v>
      </c>
      <c r="B300" s="1049"/>
      <c r="C300" s="1049"/>
      <c r="D300" s="1049"/>
      <c r="E300" s="1049"/>
      <c r="F300" s="1049"/>
      <c r="G300" s="1049"/>
      <c r="H300" s="1049"/>
      <c r="I300" s="1049"/>
      <c r="J300" s="1049"/>
      <c r="K300" s="1049"/>
      <c r="FU300" s="370"/>
      <c r="FV300" s="370"/>
    </row>
    <row r="301" spans="1:175" s="363" customFormat="1" ht="6" customHeight="1">
      <c r="A301" s="372"/>
      <c r="B301" s="372"/>
      <c r="C301" s="372"/>
      <c r="D301" s="372"/>
      <c r="E301" s="372"/>
      <c r="F301" s="372"/>
      <c r="G301" s="372"/>
      <c r="H301" s="372"/>
      <c r="I301" s="372"/>
      <c r="J301" s="372"/>
      <c r="K301" s="372"/>
      <c r="FR301" s="370"/>
      <c r="FS301" s="370"/>
    </row>
    <row r="302" spans="1:175" s="363" customFormat="1" ht="27" customHeight="1">
      <c r="A302" s="1049" t="s">
        <v>549</v>
      </c>
      <c r="B302" s="1049"/>
      <c r="C302" s="1049"/>
      <c r="D302" s="1049"/>
      <c r="E302" s="1049"/>
      <c r="F302" s="1049"/>
      <c r="G302" s="1049"/>
      <c r="H302" s="1049"/>
      <c r="I302" s="1049"/>
      <c r="J302" s="1049"/>
      <c r="K302" s="1049"/>
      <c r="FR302" s="370"/>
      <c r="FS302" s="370"/>
    </row>
    <row r="303" spans="1:175" s="363" customFormat="1" ht="5.25" customHeight="1">
      <c r="A303" s="364"/>
      <c r="B303" s="364"/>
      <c r="C303" s="364"/>
      <c r="D303" s="364"/>
      <c r="E303" s="364"/>
      <c r="F303" s="364"/>
      <c r="G303" s="364"/>
      <c r="H303" s="364"/>
      <c r="I303" s="364"/>
      <c r="J303" s="364"/>
      <c r="K303" s="364"/>
      <c r="FR303" s="370"/>
      <c r="FS303" s="370"/>
    </row>
    <row r="304" spans="1:175" s="363" customFormat="1" ht="27" customHeight="1">
      <c r="A304" s="1049" t="s">
        <v>136</v>
      </c>
      <c r="B304" s="1049"/>
      <c r="C304" s="1049"/>
      <c r="D304" s="1049"/>
      <c r="E304" s="1049"/>
      <c r="F304" s="1049"/>
      <c r="G304" s="1049"/>
      <c r="H304" s="1049"/>
      <c r="I304" s="1049"/>
      <c r="J304" s="1049"/>
      <c r="K304" s="1049"/>
      <c r="FR304" s="370"/>
      <c r="FS304" s="370"/>
    </row>
    <row r="305" spans="1:175" s="363" customFormat="1" ht="13.5">
      <c r="A305" s="364"/>
      <c r="B305" s="364"/>
      <c r="C305" s="364"/>
      <c r="D305" s="364"/>
      <c r="E305" s="364"/>
      <c r="F305" s="364"/>
      <c r="G305" s="364"/>
      <c r="H305" s="364"/>
      <c r="I305" s="364"/>
      <c r="J305" s="364"/>
      <c r="K305" s="364"/>
      <c r="FR305" s="370"/>
      <c r="FS305" s="370"/>
    </row>
    <row r="306" spans="1:171" s="363" customFormat="1" ht="13.5">
      <c r="A306" s="536" t="s">
        <v>426</v>
      </c>
      <c r="B306" s="536"/>
      <c r="C306" s="536"/>
      <c r="D306" s="373"/>
      <c r="E306" s="372"/>
      <c r="F306" s="372"/>
      <c r="G306" s="372"/>
      <c r="H306" s="372"/>
      <c r="I306" s="372"/>
      <c r="J306" s="372"/>
      <c r="K306" s="372"/>
      <c r="FF306" s="370"/>
      <c r="FG306" s="370"/>
      <c r="FH306" s="370"/>
      <c r="FI306" s="370"/>
      <c r="FJ306" s="370"/>
      <c r="FK306" s="370"/>
      <c r="FL306" s="370"/>
      <c r="FM306" s="370"/>
      <c r="FN306" s="370"/>
      <c r="FO306" s="370"/>
    </row>
    <row r="307" spans="1:171" s="363" customFormat="1" ht="6" customHeight="1">
      <c r="A307" s="373"/>
      <c r="B307" s="373"/>
      <c r="C307" s="373"/>
      <c r="D307" s="373"/>
      <c r="E307" s="372"/>
      <c r="F307" s="372"/>
      <c r="G307" s="372"/>
      <c r="H307" s="372"/>
      <c r="I307" s="372"/>
      <c r="J307" s="372"/>
      <c r="K307" s="372"/>
      <c r="FF307" s="370"/>
      <c r="FG307" s="370"/>
      <c r="FH307" s="370"/>
      <c r="FI307" s="370"/>
      <c r="FJ307" s="370"/>
      <c r="FK307" s="370"/>
      <c r="FL307" s="370"/>
      <c r="FM307" s="370"/>
      <c r="FN307" s="370"/>
      <c r="FO307" s="370"/>
    </row>
    <row r="308" spans="1:172" s="363" customFormat="1" ht="69" customHeight="1">
      <c r="A308" s="1049" t="s">
        <v>774</v>
      </c>
      <c r="B308" s="1049"/>
      <c r="C308" s="1049"/>
      <c r="D308" s="1049"/>
      <c r="E308" s="1049"/>
      <c r="F308" s="1049"/>
      <c r="G308" s="1049"/>
      <c r="H308" s="1049"/>
      <c r="I308" s="1049"/>
      <c r="J308" s="1049"/>
      <c r="K308" s="1049"/>
      <c r="FO308" s="370"/>
      <c r="FP308" s="370"/>
    </row>
    <row r="309" spans="1:172" s="363" customFormat="1" ht="5.25" customHeight="1">
      <c r="A309" s="364"/>
      <c r="B309" s="364"/>
      <c r="C309" s="364"/>
      <c r="D309" s="364"/>
      <c r="E309" s="364"/>
      <c r="F309" s="364"/>
      <c r="G309" s="364"/>
      <c r="H309" s="364"/>
      <c r="I309" s="364"/>
      <c r="J309" s="364"/>
      <c r="K309" s="364"/>
      <c r="FO309" s="370"/>
      <c r="FP309" s="370"/>
    </row>
    <row r="310" spans="1:178" s="363" customFormat="1" ht="39.75" customHeight="1">
      <c r="A310" s="1049" t="s">
        <v>775</v>
      </c>
      <c r="B310" s="1049"/>
      <c r="C310" s="1049"/>
      <c r="D310" s="1049"/>
      <c r="E310" s="1049"/>
      <c r="F310" s="1049"/>
      <c r="G310" s="1049"/>
      <c r="H310" s="1049"/>
      <c r="I310" s="1049"/>
      <c r="J310" s="1049"/>
      <c r="K310" s="1049"/>
      <c r="FF310" s="370"/>
      <c r="FG310" s="370"/>
      <c r="FH310" s="370"/>
      <c r="FI310" s="370"/>
      <c r="FJ310" s="370"/>
      <c r="FK310" s="370"/>
      <c r="FL310" s="370"/>
      <c r="FM310" s="370"/>
      <c r="FN310" s="370"/>
      <c r="FO310" s="370"/>
      <c r="FU310" s="370"/>
      <c r="FV310" s="370"/>
    </row>
    <row r="311" spans="1:178" s="363" customFormat="1" ht="6" customHeight="1">
      <c r="A311" s="364"/>
      <c r="B311" s="364"/>
      <c r="C311" s="364"/>
      <c r="D311" s="364"/>
      <c r="E311" s="364"/>
      <c r="F311" s="364"/>
      <c r="G311" s="364"/>
      <c r="H311" s="364"/>
      <c r="I311" s="364"/>
      <c r="J311" s="364"/>
      <c r="K311" s="364"/>
      <c r="FF311" s="370"/>
      <c r="FG311" s="370"/>
      <c r="FH311" s="370"/>
      <c r="FI311" s="370"/>
      <c r="FJ311" s="370"/>
      <c r="FK311" s="370"/>
      <c r="FL311" s="370"/>
      <c r="FM311" s="370"/>
      <c r="FN311" s="370"/>
      <c r="FO311" s="370"/>
      <c r="FU311" s="370"/>
      <c r="FV311" s="370"/>
    </row>
    <row r="312" spans="1:175" s="363" customFormat="1" ht="81.75" customHeight="1">
      <c r="A312" s="1049" t="s">
        <v>776</v>
      </c>
      <c r="B312" s="1049"/>
      <c r="C312" s="1049"/>
      <c r="D312" s="1049"/>
      <c r="E312" s="1049"/>
      <c r="F312" s="1049"/>
      <c r="G312" s="1049"/>
      <c r="H312" s="1049"/>
      <c r="I312" s="1049"/>
      <c r="J312" s="1049"/>
      <c r="K312" s="1049"/>
      <c r="FR312" s="370"/>
      <c r="FS312" s="370"/>
    </row>
    <row r="313" spans="1:178" s="363" customFormat="1" ht="13.5">
      <c r="A313" s="372"/>
      <c r="B313" s="372"/>
      <c r="C313" s="372"/>
      <c r="D313" s="372"/>
      <c r="E313" s="372"/>
      <c r="F313" s="372"/>
      <c r="G313" s="372"/>
      <c r="H313" s="372"/>
      <c r="I313" s="372"/>
      <c r="J313" s="372"/>
      <c r="K313" s="372"/>
      <c r="FU313" s="370"/>
      <c r="FV313" s="370"/>
    </row>
    <row r="314" spans="1:178" s="363" customFormat="1" ht="13.5">
      <c r="A314" s="538" t="s">
        <v>427</v>
      </c>
      <c r="B314" s="538"/>
      <c r="C314" s="538"/>
      <c r="D314" s="373"/>
      <c r="E314" s="372"/>
      <c r="F314" s="372"/>
      <c r="G314" s="372"/>
      <c r="H314" s="372"/>
      <c r="I314" s="372"/>
      <c r="J314" s="372"/>
      <c r="K314" s="372"/>
      <c r="FO314" s="370"/>
      <c r="FP314" s="370"/>
      <c r="FR314" s="370"/>
      <c r="FS314" s="370"/>
      <c r="FU314" s="370"/>
      <c r="FV314" s="370"/>
    </row>
    <row r="315" spans="1:178" s="363" customFormat="1" ht="6" customHeight="1">
      <c r="A315" s="373"/>
      <c r="B315" s="373"/>
      <c r="C315" s="373"/>
      <c r="D315" s="373"/>
      <c r="E315" s="372"/>
      <c r="F315" s="372"/>
      <c r="G315" s="372"/>
      <c r="H315" s="372"/>
      <c r="I315" s="372"/>
      <c r="J315" s="372"/>
      <c r="K315" s="372"/>
      <c r="FO315" s="370"/>
      <c r="FP315" s="370"/>
      <c r="FR315" s="370"/>
      <c r="FS315" s="370"/>
      <c r="FU315" s="370"/>
      <c r="FV315" s="370"/>
    </row>
    <row r="316" spans="1:175" s="363" customFormat="1" ht="26.25" customHeight="1">
      <c r="A316" s="1049" t="s">
        <v>428</v>
      </c>
      <c r="B316" s="1049"/>
      <c r="C316" s="1049"/>
      <c r="D316" s="1049"/>
      <c r="E316" s="1049"/>
      <c r="F316" s="1049"/>
      <c r="G316" s="1049"/>
      <c r="H316" s="1049"/>
      <c r="I316" s="1049"/>
      <c r="J316" s="1049"/>
      <c r="K316" s="1049"/>
      <c r="FR316" s="370"/>
      <c r="FS316" s="370"/>
    </row>
    <row r="317" spans="1:175" s="363" customFormat="1" ht="13.5">
      <c r="A317" s="586"/>
      <c r="B317" s="586"/>
      <c r="C317" s="586"/>
      <c r="D317" s="586"/>
      <c r="E317" s="586"/>
      <c r="F317" s="586"/>
      <c r="G317" s="586"/>
      <c r="H317" s="586"/>
      <c r="I317" s="586"/>
      <c r="J317" s="586"/>
      <c r="K317" s="586"/>
      <c r="FR317" s="370"/>
      <c r="FS317" s="370"/>
    </row>
    <row r="318" spans="1:172" s="363" customFormat="1" ht="13.5">
      <c r="A318" s="536" t="s">
        <v>429</v>
      </c>
      <c r="B318" s="536"/>
      <c r="C318" s="536"/>
      <c r="D318" s="373"/>
      <c r="E318" s="372"/>
      <c r="F318" s="372"/>
      <c r="G318" s="372"/>
      <c r="H318" s="372"/>
      <c r="I318" s="372"/>
      <c r="J318" s="372"/>
      <c r="K318" s="372"/>
      <c r="FO318" s="370"/>
      <c r="FP318" s="370"/>
    </row>
    <row r="319" spans="1:172" s="363" customFormat="1" ht="6" customHeight="1">
      <c r="A319" s="373"/>
      <c r="B319" s="373"/>
      <c r="C319" s="373"/>
      <c r="D319" s="373"/>
      <c r="E319" s="372"/>
      <c r="F319" s="372"/>
      <c r="G319" s="372"/>
      <c r="H319" s="372"/>
      <c r="I319" s="372"/>
      <c r="J319" s="372"/>
      <c r="K319" s="372"/>
      <c r="FO319" s="370"/>
      <c r="FP319" s="370"/>
    </row>
    <row r="320" spans="1:11" s="363" customFormat="1" ht="39.75" customHeight="1">
      <c r="A320" s="1049" t="s">
        <v>241</v>
      </c>
      <c r="B320" s="1049"/>
      <c r="C320" s="1049"/>
      <c r="D320" s="1049"/>
      <c r="E320" s="1049"/>
      <c r="F320" s="1049"/>
      <c r="G320" s="1049"/>
      <c r="H320" s="1049"/>
      <c r="I320" s="1049"/>
      <c r="J320" s="1049"/>
      <c r="K320" s="1049"/>
    </row>
    <row r="321" spans="1:11" s="363" customFormat="1" ht="13.5">
      <c r="A321" s="536" t="s">
        <v>430</v>
      </c>
      <c r="B321" s="536"/>
      <c r="C321" s="536"/>
      <c r="D321" s="373"/>
      <c r="E321" s="370"/>
      <c r="F321" s="370"/>
      <c r="G321" s="372"/>
      <c r="H321" s="370"/>
      <c r="I321" s="370"/>
      <c r="J321" s="372"/>
      <c r="K321" s="372"/>
    </row>
    <row r="322" spans="1:11" s="363" customFormat="1" ht="6" customHeight="1">
      <c r="A322" s="373"/>
      <c r="B322" s="373"/>
      <c r="C322" s="373"/>
      <c r="D322" s="373"/>
      <c r="E322" s="370"/>
      <c r="F322" s="370"/>
      <c r="G322" s="372"/>
      <c r="H322" s="370"/>
      <c r="I322" s="370"/>
      <c r="J322" s="372"/>
      <c r="K322" s="372"/>
    </row>
    <row r="323" spans="1:11" s="363" customFormat="1" ht="13.5">
      <c r="A323" s="578" t="s">
        <v>465</v>
      </c>
      <c r="B323" s="578"/>
      <c r="C323" s="578"/>
      <c r="D323" s="373"/>
      <c r="E323" s="370"/>
      <c r="F323" s="370"/>
      <c r="G323" s="372"/>
      <c r="H323" s="370"/>
      <c r="I323" s="370"/>
      <c r="J323" s="372"/>
      <c r="K323" s="372"/>
    </row>
    <row r="324" spans="1:11" s="363" customFormat="1" ht="6" customHeight="1">
      <c r="A324" s="578"/>
      <c r="B324" s="578"/>
      <c r="C324" s="578"/>
      <c r="D324" s="373"/>
      <c r="E324" s="370"/>
      <c r="F324" s="370"/>
      <c r="G324" s="372"/>
      <c r="H324" s="370"/>
      <c r="I324" s="370"/>
      <c r="J324" s="372"/>
      <c r="K324" s="372"/>
    </row>
    <row r="325" spans="1:11" s="363" customFormat="1" ht="39.75" customHeight="1">
      <c r="A325" s="898" t="s">
        <v>681</v>
      </c>
      <c r="B325" s="1050" t="s">
        <v>546</v>
      </c>
      <c r="C325" s="1051"/>
      <c r="D325" s="1051"/>
      <c r="E325" s="1051"/>
      <c r="F325" s="1051"/>
      <c r="G325" s="1051"/>
      <c r="H325" s="1051"/>
      <c r="I325" s="1051"/>
      <c r="J325" s="1051"/>
      <c r="K325" s="1051"/>
    </row>
    <row r="326" spans="1:11" s="363" customFormat="1" ht="0.75" customHeight="1">
      <c r="A326" s="578"/>
      <c r="B326" s="578"/>
      <c r="C326" s="578"/>
      <c r="D326" s="373"/>
      <c r="E326" s="370"/>
      <c r="F326" s="370"/>
      <c r="G326" s="372"/>
      <c r="H326" s="370"/>
      <c r="I326" s="370"/>
      <c r="J326" s="372"/>
      <c r="K326" s="372"/>
    </row>
    <row r="327" spans="1:11" s="363" customFormat="1" ht="12.75" customHeight="1">
      <c r="A327" s="898" t="s">
        <v>681</v>
      </c>
      <c r="B327" s="1050" t="s">
        <v>547</v>
      </c>
      <c r="C327" s="1051"/>
      <c r="D327" s="1051"/>
      <c r="E327" s="1051"/>
      <c r="F327" s="1051"/>
      <c r="G327" s="1051"/>
      <c r="H327" s="1051"/>
      <c r="I327" s="1051"/>
      <c r="J327" s="1051"/>
      <c r="K327" s="1051"/>
    </row>
    <row r="328" spans="1:11" s="363" customFormat="1" ht="2.25" customHeight="1">
      <c r="A328" s="578"/>
      <c r="B328" s="1050"/>
      <c r="C328" s="1051"/>
      <c r="D328" s="1051"/>
      <c r="E328" s="1051"/>
      <c r="F328" s="1051"/>
      <c r="G328" s="1051"/>
      <c r="H328" s="1051"/>
      <c r="I328" s="1051"/>
      <c r="J328" s="1051"/>
      <c r="K328" s="1051"/>
    </row>
    <row r="329" spans="1:11" s="363" customFormat="1" ht="26.25" customHeight="1">
      <c r="A329" s="898" t="s">
        <v>681</v>
      </c>
      <c r="B329" s="1050" t="s">
        <v>137</v>
      </c>
      <c r="C329" s="1051"/>
      <c r="D329" s="1051"/>
      <c r="E329" s="1051"/>
      <c r="F329" s="1051"/>
      <c r="G329" s="1051"/>
      <c r="H329" s="1051"/>
      <c r="I329" s="1051"/>
      <c r="J329" s="1051"/>
      <c r="K329" s="1051"/>
    </row>
    <row r="330" spans="1:11" s="363" customFormat="1" ht="10.5" customHeight="1">
      <c r="A330" s="578"/>
      <c r="B330" s="578"/>
      <c r="C330" s="578"/>
      <c r="D330" s="373"/>
      <c r="E330" s="370"/>
      <c r="F330" s="370"/>
      <c r="G330" s="372"/>
      <c r="H330" s="370"/>
      <c r="I330" s="370"/>
      <c r="J330" s="372"/>
      <c r="K330" s="372"/>
    </row>
    <row r="331" spans="1:11" s="363" customFormat="1" ht="27" customHeight="1">
      <c r="A331" s="1049" t="s">
        <v>368</v>
      </c>
      <c r="B331" s="1049"/>
      <c r="C331" s="1049"/>
      <c r="D331" s="1049"/>
      <c r="E331" s="1049"/>
      <c r="F331" s="1049"/>
      <c r="G331" s="1049"/>
      <c r="H331" s="1049"/>
      <c r="I331" s="1049"/>
      <c r="J331" s="1049"/>
      <c r="K331" s="1049"/>
    </row>
    <row r="332" spans="1:11" s="363" customFormat="1" ht="13.5">
      <c r="A332" s="364"/>
      <c r="B332" s="364"/>
      <c r="C332" s="364"/>
      <c r="D332" s="364"/>
      <c r="E332" s="364"/>
      <c r="F332" s="364"/>
      <c r="G332" s="364"/>
      <c r="H332" s="364"/>
      <c r="I332" s="364"/>
      <c r="J332" s="364"/>
      <c r="K332" s="364"/>
    </row>
    <row r="333" spans="1:174" s="363" customFormat="1" ht="13.5">
      <c r="A333" s="536" t="s">
        <v>431</v>
      </c>
      <c r="B333" s="536"/>
      <c r="C333" s="536"/>
      <c r="D333" s="373"/>
      <c r="E333" s="372"/>
      <c r="F333" s="372"/>
      <c r="G333" s="372"/>
      <c r="H333" s="372"/>
      <c r="I333" s="372"/>
      <c r="J333" s="372"/>
      <c r="K333" s="372"/>
      <c r="FI333" s="370"/>
      <c r="FJ333" s="370"/>
      <c r="FK333" s="370"/>
      <c r="FL333" s="370"/>
      <c r="FM333" s="370"/>
      <c r="FN333" s="370"/>
      <c r="FO333" s="370"/>
      <c r="FP333" s="370"/>
      <c r="FQ333" s="370"/>
      <c r="FR333" s="370"/>
    </row>
    <row r="334" spans="1:174" s="363" customFormat="1" ht="6" customHeight="1">
      <c r="A334" s="373"/>
      <c r="B334" s="373"/>
      <c r="C334" s="373"/>
      <c r="D334" s="373"/>
      <c r="E334" s="372"/>
      <c r="F334" s="372"/>
      <c r="G334" s="372"/>
      <c r="H334" s="372"/>
      <c r="I334" s="372"/>
      <c r="J334" s="372"/>
      <c r="K334" s="372"/>
      <c r="FI334" s="370"/>
      <c r="FJ334" s="370"/>
      <c r="FK334" s="370"/>
      <c r="FL334" s="370"/>
      <c r="FM334" s="370"/>
      <c r="FN334" s="370"/>
      <c r="FO334" s="370"/>
      <c r="FP334" s="370"/>
      <c r="FQ334" s="370"/>
      <c r="FR334" s="370"/>
    </row>
    <row r="335" spans="1:11" s="363" customFormat="1" ht="13.5">
      <c r="A335" s="590" t="s">
        <v>346</v>
      </c>
      <c r="B335" s="590"/>
      <c r="C335" s="590"/>
      <c r="D335" s="373"/>
      <c r="E335" s="372"/>
      <c r="F335" s="372"/>
      <c r="G335" s="372"/>
      <c r="H335" s="372"/>
      <c r="I335" s="372"/>
      <c r="J335" s="372"/>
      <c r="K335" s="372"/>
    </row>
    <row r="336" spans="1:11" s="363" customFormat="1" ht="6" customHeight="1">
      <c r="A336" s="373"/>
      <c r="B336" s="373"/>
      <c r="C336" s="373"/>
      <c r="D336" s="373"/>
      <c r="E336" s="372"/>
      <c r="F336" s="372"/>
      <c r="G336" s="372"/>
      <c r="H336" s="372"/>
      <c r="I336" s="372"/>
      <c r="J336" s="372"/>
      <c r="K336" s="372"/>
    </row>
    <row r="337" spans="1:171" s="363" customFormat="1" ht="13.5" customHeight="1">
      <c r="A337" s="1049" t="s">
        <v>343</v>
      </c>
      <c r="B337" s="1049"/>
      <c r="C337" s="1049"/>
      <c r="D337" s="1049"/>
      <c r="E337" s="1049"/>
      <c r="F337" s="1049"/>
      <c r="G337" s="1049"/>
      <c r="H337" s="1049"/>
      <c r="I337" s="1049"/>
      <c r="J337" s="1049"/>
      <c r="K337" s="1049"/>
      <c r="FF337" s="370"/>
      <c r="FG337" s="370"/>
      <c r="FH337" s="370"/>
      <c r="FI337" s="370"/>
      <c r="FJ337" s="370"/>
      <c r="FK337" s="370"/>
      <c r="FL337" s="370"/>
      <c r="FM337" s="370"/>
      <c r="FN337" s="370"/>
      <c r="FO337" s="370"/>
    </row>
    <row r="338" spans="1:11" s="363" customFormat="1" ht="13.5">
      <c r="A338" s="372"/>
      <c r="B338" s="372"/>
      <c r="C338" s="372"/>
      <c r="D338" s="372"/>
      <c r="E338" s="372"/>
      <c r="F338" s="372"/>
      <c r="G338" s="372"/>
      <c r="H338" s="372"/>
      <c r="I338" s="372"/>
      <c r="J338" s="372"/>
      <c r="K338" s="372"/>
    </row>
    <row r="339" spans="1:174" s="363" customFormat="1" ht="13.5">
      <c r="A339" s="590" t="s">
        <v>749</v>
      </c>
      <c r="B339" s="590"/>
      <c r="C339" s="590"/>
      <c r="D339" s="373"/>
      <c r="E339" s="372"/>
      <c r="F339" s="372"/>
      <c r="G339" s="372"/>
      <c r="H339" s="372"/>
      <c r="I339" s="372"/>
      <c r="J339" s="372"/>
      <c r="K339" s="372"/>
      <c r="FI339" s="370"/>
      <c r="FJ339" s="370"/>
      <c r="FK339" s="370"/>
      <c r="FL339" s="370"/>
      <c r="FM339" s="370"/>
      <c r="FN339" s="370"/>
      <c r="FO339" s="370"/>
      <c r="FP339" s="370"/>
      <c r="FQ339" s="370"/>
      <c r="FR339" s="370"/>
    </row>
    <row r="340" spans="1:174" s="363" customFormat="1" ht="6" customHeight="1">
      <c r="A340" s="373"/>
      <c r="B340" s="373"/>
      <c r="C340" s="373"/>
      <c r="D340" s="373"/>
      <c r="E340" s="372"/>
      <c r="F340" s="372"/>
      <c r="G340" s="372"/>
      <c r="H340" s="372"/>
      <c r="I340" s="372"/>
      <c r="J340" s="372"/>
      <c r="K340" s="372"/>
      <c r="FI340" s="370"/>
      <c r="FJ340" s="370"/>
      <c r="FK340" s="370"/>
      <c r="FL340" s="370"/>
      <c r="FM340" s="370"/>
      <c r="FN340" s="370"/>
      <c r="FO340" s="370"/>
      <c r="FP340" s="370"/>
      <c r="FQ340" s="370"/>
      <c r="FR340" s="370"/>
    </row>
    <row r="341" spans="1:175" s="363" customFormat="1" ht="13.5">
      <c r="A341" s="1049" t="s">
        <v>138</v>
      </c>
      <c r="B341" s="1049"/>
      <c r="C341" s="1049"/>
      <c r="D341" s="1049"/>
      <c r="E341" s="1049"/>
      <c r="F341" s="1049"/>
      <c r="G341" s="1049"/>
      <c r="H341" s="1049"/>
      <c r="I341" s="1049"/>
      <c r="J341" s="1049"/>
      <c r="K341" s="1049"/>
      <c r="FR341" s="370"/>
      <c r="FS341" s="370"/>
    </row>
    <row r="342" spans="1:178" s="363" customFormat="1" ht="13.5">
      <c r="A342" s="372"/>
      <c r="B342" s="372"/>
      <c r="C342" s="372"/>
      <c r="D342" s="372"/>
      <c r="E342" s="370"/>
      <c r="F342" s="370"/>
      <c r="G342" s="372"/>
      <c r="H342" s="372"/>
      <c r="I342" s="372"/>
      <c r="J342" s="372"/>
      <c r="K342" s="372"/>
      <c r="FF342" s="370"/>
      <c r="FG342" s="370"/>
      <c r="FH342" s="370"/>
      <c r="FI342" s="370"/>
      <c r="FJ342" s="370"/>
      <c r="FK342" s="370"/>
      <c r="FL342" s="370"/>
      <c r="FM342" s="370"/>
      <c r="FN342" s="370"/>
      <c r="FO342" s="370"/>
      <c r="FP342" s="370"/>
      <c r="FQ342" s="370"/>
      <c r="FR342" s="370"/>
      <c r="FU342" s="370"/>
      <c r="FV342" s="370"/>
    </row>
    <row r="343" spans="1:172" s="363" customFormat="1" ht="13.5">
      <c r="A343" s="590" t="s">
        <v>344</v>
      </c>
      <c r="B343" s="590"/>
      <c r="C343" s="590"/>
      <c r="D343" s="373"/>
      <c r="E343" s="372"/>
      <c r="F343" s="372"/>
      <c r="G343" s="372"/>
      <c r="H343" s="372"/>
      <c r="I343" s="372"/>
      <c r="J343" s="372"/>
      <c r="K343" s="372"/>
      <c r="FO343" s="370"/>
      <c r="FP343" s="370"/>
    </row>
    <row r="344" spans="1:172" s="363" customFormat="1" ht="5.25" customHeight="1">
      <c r="A344" s="373"/>
      <c r="B344" s="373"/>
      <c r="C344" s="373"/>
      <c r="D344" s="373"/>
      <c r="E344" s="372"/>
      <c r="F344" s="372"/>
      <c r="G344" s="372"/>
      <c r="H344" s="372"/>
      <c r="I344" s="372"/>
      <c r="J344" s="372"/>
      <c r="K344" s="372"/>
      <c r="FO344" s="370"/>
      <c r="FP344" s="370"/>
    </row>
    <row r="345" spans="1:178" s="363" customFormat="1" ht="40.5" customHeight="1">
      <c r="A345" s="1049" t="s">
        <v>777</v>
      </c>
      <c r="B345" s="1049"/>
      <c r="C345" s="1049"/>
      <c r="D345" s="1049"/>
      <c r="E345" s="1049"/>
      <c r="F345" s="1049"/>
      <c r="G345" s="1049"/>
      <c r="H345" s="1049"/>
      <c r="I345" s="1049"/>
      <c r="J345" s="1049"/>
      <c r="K345" s="1049"/>
      <c r="FF345" s="370"/>
      <c r="FG345" s="370"/>
      <c r="FH345" s="370"/>
      <c r="FI345" s="370"/>
      <c r="FJ345" s="370"/>
      <c r="FK345" s="370"/>
      <c r="FL345" s="370"/>
      <c r="FM345" s="370"/>
      <c r="FN345" s="370"/>
      <c r="FO345" s="370"/>
      <c r="FR345" s="370"/>
      <c r="FS345" s="370"/>
      <c r="FU345" s="370"/>
      <c r="FV345" s="370"/>
    </row>
    <row r="346" spans="1:178" s="363" customFormat="1" ht="13.5">
      <c r="A346" s="364"/>
      <c r="B346" s="364"/>
      <c r="C346" s="364"/>
      <c r="D346" s="364"/>
      <c r="E346" s="364"/>
      <c r="F346" s="364"/>
      <c r="G346" s="364"/>
      <c r="H346" s="364"/>
      <c r="I346" s="364"/>
      <c r="J346" s="364"/>
      <c r="K346" s="364"/>
      <c r="FF346" s="370"/>
      <c r="FG346" s="370"/>
      <c r="FH346" s="370"/>
      <c r="FI346" s="370"/>
      <c r="FJ346" s="370"/>
      <c r="FK346" s="370"/>
      <c r="FL346" s="370"/>
      <c r="FM346" s="370"/>
      <c r="FN346" s="370"/>
      <c r="FO346" s="370"/>
      <c r="FR346" s="370"/>
      <c r="FS346" s="370"/>
      <c r="FU346" s="370"/>
      <c r="FV346" s="370"/>
    </row>
    <row r="347" spans="1:11" s="363" customFormat="1" ht="13.5">
      <c r="A347" s="536" t="s">
        <v>432</v>
      </c>
      <c r="B347" s="536"/>
      <c r="C347" s="536"/>
      <c r="D347" s="373"/>
      <c r="E347" s="372"/>
      <c r="F347" s="372"/>
      <c r="G347" s="372"/>
      <c r="H347" s="372"/>
      <c r="I347" s="372"/>
      <c r="J347" s="372"/>
      <c r="K347" s="372"/>
    </row>
    <row r="348" spans="1:11" s="363" customFormat="1" ht="6" customHeight="1">
      <c r="A348" s="373"/>
      <c r="B348" s="373"/>
      <c r="C348" s="373"/>
      <c r="D348" s="373"/>
      <c r="E348" s="372"/>
      <c r="F348" s="372"/>
      <c r="G348" s="372"/>
      <c r="H348" s="372"/>
      <c r="I348" s="372"/>
      <c r="J348" s="372"/>
      <c r="K348" s="372"/>
    </row>
    <row r="349" spans="1:175" s="363" customFormat="1" ht="27" customHeight="1">
      <c r="A349" s="1049" t="s">
        <v>778</v>
      </c>
      <c r="B349" s="1049"/>
      <c r="C349" s="1049"/>
      <c r="D349" s="1049"/>
      <c r="E349" s="1049"/>
      <c r="F349" s="1049"/>
      <c r="G349" s="1049"/>
      <c r="H349" s="1049"/>
      <c r="I349" s="1049"/>
      <c r="J349" s="1049"/>
      <c r="K349" s="1049"/>
      <c r="FO349" s="370"/>
      <c r="FP349" s="370"/>
      <c r="FR349" s="370"/>
      <c r="FS349" s="370"/>
    </row>
    <row r="350" spans="1:175" ht="12.75">
      <c r="A350" s="535"/>
      <c r="B350" s="535"/>
      <c r="C350" s="535"/>
      <c r="D350" s="58"/>
      <c r="E350" s="58"/>
      <c r="F350" s="58"/>
      <c r="G350" s="58"/>
      <c r="H350" s="58"/>
      <c r="I350" s="58"/>
      <c r="J350" s="58"/>
      <c r="K350" s="58"/>
      <c r="FO350" s="370"/>
      <c r="FP350" s="370"/>
      <c r="FR350" s="370"/>
      <c r="FS350" s="370"/>
    </row>
    <row r="351" spans="1:11" s="363" customFormat="1" ht="13.5">
      <c r="A351" s="536" t="s">
        <v>433</v>
      </c>
      <c r="B351" s="536"/>
      <c r="C351" s="536"/>
      <c r="D351" s="373"/>
      <c r="E351" s="372"/>
      <c r="F351" s="372"/>
      <c r="G351" s="372"/>
      <c r="H351" s="372"/>
      <c r="I351" s="372"/>
      <c r="J351" s="372"/>
      <c r="K351" s="372"/>
    </row>
    <row r="352" spans="1:11" s="363" customFormat="1" ht="6" customHeight="1">
      <c r="A352" s="373"/>
      <c r="B352" s="373"/>
      <c r="C352" s="373"/>
      <c r="D352" s="373"/>
      <c r="E352" s="372"/>
      <c r="F352" s="372"/>
      <c r="G352" s="372"/>
      <c r="H352" s="372"/>
      <c r="I352" s="372"/>
      <c r="J352" s="372"/>
      <c r="K352" s="372"/>
    </row>
    <row r="353" spans="1:175" s="363" customFormat="1" ht="13.5">
      <c r="A353" s="1049" t="s">
        <v>762</v>
      </c>
      <c r="B353" s="1049"/>
      <c r="C353" s="1049"/>
      <c r="D353" s="1049"/>
      <c r="E353" s="1049"/>
      <c r="F353" s="1049"/>
      <c r="G353" s="1049"/>
      <c r="H353" s="1049"/>
      <c r="I353" s="1049"/>
      <c r="J353" s="1049"/>
      <c r="K353" s="1049"/>
      <c r="FO353" s="370"/>
      <c r="FP353" s="370"/>
      <c r="FR353" s="370"/>
      <c r="FS353" s="370"/>
    </row>
    <row r="354" spans="1:175" s="363" customFormat="1" ht="13.5">
      <c r="A354" s="586"/>
      <c r="B354" s="586"/>
      <c r="C354" s="586"/>
      <c r="D354" s="586"/>
      <c r="E354" s="586"/>
      <c r="F354" s="586"/>
      <c r="G354" s="586"/>
      <c r="H354" s="586"/>
      <c r="I354" s="586"/>
      <c r="J354" s="586"/>
      <c r="K354" s="586"/>
      <c r="FO354" s="370"/>
      <c r="FP354" s="370"/>
      <c r="FR354" s="370"/>
      <c r="FS354" s="370"/>
    </row>
    <row r="355" spans="1:175" s="363" customFormat="1" ht="13.5">
      <c r="A355" s="364"/>
      <c r="B355" s="364"/>
      <c r="C355" s="364"/>
      <c r="D355" s="364"/>
      <c r="E355" s="364"/>
      <c r="F355" s="364"/>
      <c r="G355" s="364"/>
      <c r="H355" s="364"/>
      <c r="I355" s="364"/>
      <c r="J355" s="364"/>
      <c r="K355" s="364"/>
      <c r="FO355" s="370"/>
      <c r="FP355" s="370"/>
      <c r="FR355" s="370"/>
      <c r="FS355" s="370"/>
    </row>
    <row r="356" spans="1:172" s="363" customFormat="1" ht="15" customHeight="1">
      <c r="A356" s="563" t="s">
        <v>647</v>
      </c>
      <c r="B356" s="563"/>
      <c r="C356" s="563"/>
      <c r="D356" s="374"/>
      <c r="FO356" s="370"/>
      <c r="FP356" s="370"/>
    </row>
    <row r="357" spans="1:172" s="363" customFormat="1" ht="13.5">
      <c r="A357" s="374"/>
      <c r="B357" s="374"/>
      <c r="C357" s="374"/>
      <c r="D357" s="374"/>
      <c r="FO357" s="370"/>
      <c r="FP357" s="370"/>
    </row>
    <row r="358" spans="1:11" s="363" customFormat="1" ht="67.5" customHeight="1">
      <c r="A358" s="1049" t="s">
        <v>0</v>
      </c>
      <c r="B358" s="1049"/>
      <c r="C358" s="1049"/>
      <c r="D358" s="1049"/>
      <c r="E358" s="1049"/>
      <c r="F358" s="1049"/>
      <c r="G358" s="1049"/>
      <c r="H358" s="1049"/>
      <c r="I358" s="1049"/>
      <c r="J358" s="1049"/>
      <c r="K358" s="1049"/>
    </row>
    <row r="359" spans="1:11" ht="13.5" customHeight="1">
      <c r="A359" s="58"/>
      <c r="B359" s="58"/>
      <c r="C359" s="58"/>
      <c r="D359" s="58"/>
      <c r="E359" s="58"/>
      <c r="F359" s="58"/>
      <c r="G359" s="58"/>
      <c r="H359" s="58"/>
      <c r="I359" s="58"/>
      <c r="J359" s="58"/>
      <c r="K359" s="58"/>
    </row>
    <row r="360" spans="1:4" s="363" customFormat="1" ht="15" customHeight="1">
      <c r="A360" s="590" t="s">
        <v>497</v>
      </c>
      <c r="B360" s="590"/>
      <c r="C360" s="590"/>
      <c r="D360" s="373"/>
    </row>
    <row r="361" spans="1:4" s="363" customFormat="1" ht="6" customHeight="1">
      <c r="A361" s="373"/>
      <c r="B361" s="373"/>
      <c r="C361" s="373"/>
      <c r="D361" s="373"/>
    </row>
    <row r="362" spans="1:11" s="363" customFormat="1" ht="110.25" customHeight="1">
      <c r="A362" s="1049" t="s">
        <v>1</v>
      </c>
      <c r="B362" s="1049"/>
      <c r="C362" s="1049"/>
      <c r="D362" s="1049"/>
      <c r="E362" s="1049"/>
      <c r="F362" s="1049"/>
      <c r="G362" s="1049"/>
      <c r="H362" s="1049"/>
      <c r="I362" s="1049"/>
      <c r="J362" s="1049"/>
      <c r="K362" s="1049"/>
    </row>
    <row r="363" spans="1:11" s="363" customFormat="1" ht="13.5" customHeight="1">
      <c r="A363" s="364"/>
      <c r="B363" s="364"/>
      <c r="C363" s="364"/>
      <c r="D363" s="364"/>
      <c r="E363" s="364"/>
      <c r="F363" s="364"/>
      <c r="G363" s="364"/>
      <c r="H363" s="364"/>
      <c r="I363" s="364"/>
      <c r="J363" s="364"/>
      <c r="K363" s="364"/>
    </row>
    <row r="364" spans="1:4" s="363" customFormat="1" ht="14.25" customHeight="1">
      <c r="A364" s="590" t="s">
        <v>498</v>
      </c>
      <c r="B364" s="590"/>
      <c r="C364" s="590"/>
      <c r="D364" s="373"/>
    </row>
    <row r="365" spans="1:4" s="363" customFormat="1" ht="6" customHeight="1">
      <c r="A365" s="373"/>
      <c r="B365" s="373"/>
      <c r="C365" s="373"/>
      <c r="D365" s="373"/>
    </row>
    <row r="366" spans="1:11" s="363" customFormat="1" ht="96" customHeight="1">
      <c r="A366" s="1049" t="s">
        <v>108</v>
      </c>
      <c r="B366" s="1049"/>
      <c r="C366" s="1049"/>
      <c r="D366" s="1049"/>
      <c r="E366" s="1049"/>
      <c r="F366" s="1049"/>
      <c r="G366" s="1049"/>
      <c r="H366" s="1049"/>
      <c r="I366" s="1049"/>
      <c r="J366" s="1049"/>
      <c r="K366" s="1049"/>
    </row>
    <row r="367" spans="1:11" s="363" customFormat="1" ht="15.75">
      <c r="A367" s="563" t="s">
        <v>648</v>
      </c>
      <c r="B367" s="563"/>
      <c r="C367" s="563"/>
      <c r="D367" s="374"/>
      <c r="E367" s="372"/>
      <c r="F367" s="372"/>
      <c r="G367" s="377"/>
      <c r="H367" s="377"/>
      <c r="I367" s="377"/>
      <c r="J367" s="377"/>
      <c r="K367" s="377"/>
    </row>
    <row r="368" spans="1:11" s="363" customFormat="1" ht="13.5">
      <c r="A368" s="378"/>
      <c r="B368" s="378"/>
      <c r="C368" s="378"/>
      <c r="D368" s="378"/>
      <c r="E368" s="372"/>
      <c r="F368" s="372"/>
      <c r="G368" s="377"/>
      <c r="H368" s="377"/>
      <c r="I368" s="377"/>
      <c r="J368" s="377"/>
      <c r="K368" s="377"/>
    </row>
    <row r="369" spans="1:179" s="363" customFormat="1" ht="54" customHeight="1">
      <c r="A369" s="1049" t="s">
        <v>577</v>
      </c>
      <c r="B369" s="1049"/>
      <c r="C369" s="1049"/>
      <c r="D369" s="1049"/>
      <c r="E369" s="1049"/>
      <c r="F369" s="1049"/>
      <c r="G369" s="1049"/>
      <c r="H369" s="1049"/>
      <c r="I369" s="1049"/>
      <c r="J369" s="1049"/>
      <c r="K369" s="1049"/>
      <c r="FU369" s="370"/>
      <c r="FV369" s="370"/>
      <c r="FW369" s="370"/>
    </row>
    <row r="370" spans="1:179" s="363" customFormat="1" ht="5.25" customHeight="1">
      <c r="A370" s="364"/>
      <c r="B370" s="364"/>
      <c r="C370" s="364"/>
      <c r="D370" s="364"/>
      <c r="E370" s="364"/>
      <c r="F370" s="364"/>
      <c r="G370" s="364"/>
      <c r="H370" s="364"/>
      <c r="I370" s="364"/>
      <c r="J370" s="364"/>
      <c r="K370" s="364"/>
      <c r="FU370" s="370"/>
      <c r="FV370" s="370"/>
      <c r="FW370" s="370"/>
    </row>
    <row r="371" spans="1:11" s="363" customFormat="1" ht="54" customHeight="1">
      <c r="A371" s="1049" t="s">
        <v>578</v>
      </c>
      <c r="B371" s="1049"/>
      <c r="C371" s="1049"/>
      <c r="D371" s="1049"/>
      <c r="E371" s="1049"/>
      <c r="F371" s="1049"/>
      <c r="G371" s="1049"/>
      <c r="H371" s="1049"/>
      <c r="I371" s="1049"/>
      <c r="J371" s="1049"/>
      <c r="K371" s="1049"/>
    </row>
    <row r="372" spans="1:11" s="363" customFormat="1" ht="6" customHeight="1">
      <c r="A372" s="364"/>
      <c r="B372" s="364"/>
      <c r="C372" s="364"/>
      <c r="D372" s="364"/>
      <c r="E372" s="364"/>
      <c r="F372" s="364"/>
      <c r="G372" s="364"/>
      <c r="H372" s="364"/>
      <c r="I372" s="364"/>
      <c r="J372" s="364"/>
      <c r="K372" s="364"/>
    </row>
    <row r="373" spans="1:11" s="363" customFormat="1" ht="39.75" customHeight="1">
      <c r="A373" s="1049" t="s">
        <v>575</v>
      </c>
      <c r="B373" s="1049"/>
      <c r="C373" s="1049"/>
      <c r="D373" s="1049"/>
      <c r="E373" s="1049"/>
      <c r="F373" s="1049"/>
      <c r="G373" s="1049"/>
      <c r="H373" s="1049"/>
      <c r="I373" s="1049"/>
      <c r="J373" s="1049"/>
      <c r="K373" s="1049"/>
    </row>
    <row r="374" spans="1:11" s="363" customFormat="1" ht="5.25" customHeight="1">
      <c r="A374" s="364"/>
      <c r="B374" s="364"/>
      <c r="C374" s="364"/>
      <c r="D374" s="364"/>
      <c r="E374" s="364"/>
      <c r="F374" s="364"/>
      <c r="G374" s="364"/>
      <c r="H374" s="364"/>
      <c r="I374" s="364"/>
      <c r="J374" s="364"/>
      <c r="K374" s="364"/>
    </row>
    <row r="375" spans="1:179" s="363" customFormat="1" ht="26.25" customHeight="1">
      <c r="A375" s="1049" t="s">
        <v>748</v>
      </c>
      <c r="B375" s="1049"/>
      <c r="C375" s="1049"/>
      <c r="D375" s="1049"/>
      <c r="E375" s="1049"/>
      <c r="F375" s="1049"/>
      <c r="G375" s="1049"/>
      <c r="H375" s="1049"/>
      <c r="I375" s="1049"/>
      <c r="J375" s="1049"/>
      <c r="K375" s="1049"/>
      <c r="FU375" s="370"/>
      <c r="FV375" s="370"/>
      <c r="FW375" s="370"/>
    </row>
    <row r="376" spans="1:179" s="363" customFormat="1" ht="5.25" customHeight="1">
      <c r="A376" s="364"/>
      <c r="B376" s="364"/>
      <c r="C376" s="364"/>
      <c r="D376" s="364"/>
      <c r="E376" s="364"/>
      <c r="F376" s="364"/>
      <c r="G376" s="364"/>
      <c r="H376" s="364"/>
      <c r="I376" s="364"/>
      <c r="J376" s="364"/>
      <c r="K376" s="364"/>
      <c r="FU376" s="370"/>
      <c r="FV376" s="370"/>
      <c r="FW376" s="370"/>
    </row>
    <row r="377" spans="1:179" s="363" customFormat="1" ht="13.5">
      <c r="A377" s="1049" t="s">
        <v>162</v>
      </c>
      <c r="B377" s="1049"/>
      <c r="C377" s="1049"/>
      <c r="D377" s="1049"/>
      <c r="E377" s="1049"/>
      <c r="F377" s="1049"/>
      <c r="G377" s="1049"/>
      <c r="H377" s="1049"/>
      <c r="I377" s="1049"/>
      <c r="J377" s="1049"/>
      <c r="K377" s="1049"/>
      <c r="FU377" s="370"/>
      <c r="FV377" s="370"/>
      <c r="FW377" s="370"/>
    </row>
    <row r="378" spans="1:179" s="363" customFormat="1" ht="6" customHeight="1">
      <c r="A378" s="364"/>
      <c r="B378" s="364"/>
      <c r="C378" s="364"/>
      <c r="D378" s="364"/>
      <c r="E378" s="364"/>
      <c r="F378" s="364"/>
      <c r="G378" s="364"/>
      <c r="H378" s="364"/>
      <c r="I378" s="364"/>
      <c r="J378" s="364"/>
      <c r="K378" s="364"/>
      <c r="FU378" s="370"/>
      <c r="FV378" s="370"/>
      <c r="FW378" s="370"/>
    </row>
    <row r="379" spans="1:179" s="363" customFormat="1" ht="39.75" customHeight="1">
      <c r="A379" s="1049" t="s">
        <v>495</v>
      </c>
      <c r="B379" s="1049"/>
      <c r="C379" s="1049"/>
      <c r="D379" s="1049"/>
      <c r="E379" s="1049"/>
      <c r="F379" s="1049"/>
      <c r="G379" s="1049"/>
      <c r="H379" s="1049"/>
      <c r="I379" s="1049"/>
      <c r="J379" s="1049"/>
      <c r="K379" s="1049"/>
      <c r="FU379" s="370"/>
      <c r="FV379" s="370"/>
      <c r="FW379" s="370"/>
    </row>
    <row r="380" spans="1:179" s="363" customFormat="1" ht="6" customHeight="1">
      <c r="A380" s="364"/>
      <c r="B380" s="364"/>
      <c r="C380" s="364"/>
      <c r="D380" s="364"/>
      <c r="E380" s="364"/>
      <c r="F380" s="364"/>
      <c r="G380" s="364"/>
      <c r="H380" s="364"/>
      <c r="I380" s="364"/>
      <c r="J380" s="364"/>
      <c r="K380" s="364"/>
      <c r="FU380" s="370"/>
      <c r="FV380" s="370"/>
      <c r="FW380" s="370"/>
    </row>
    <row r="381" spans="1:179" s="363" customFormat="1" ht="26.25" customHeight="1">
      <c r="A381" s="1049" t="s">
        <v>9</v>
      </c>
      <c r="B381" s="1049"/>
      <c r="C381" s="1049"/>
      <c r="D381" s="1049"/>
      <c r="E381" s="1049"/>
      <c r="F381" s="1049"/>
      <c r="G381" s="1049"/>
      <c r="H381" s="1049"/>
      <c r="I381" s="1049"/>
      <c r="J381" s="1049"/>
      <c r="K381" s="1049"/>
      <c r="FU381" s="370"/>
      <c r="FV381" s="370"/>
      <c r="FW381" s="370"/>
    </row>
    <row r="382" spans="1:179" s="363" customFormat="1" ht="13.5">
      <c r="A382" s="364"/>
      <c r="B382" s="364"/>
      <c r="C382" s="364"/>
      <c r="D382" s="364"/>
      <c r="E382" s="364"/>
      <c r="F382" s="364"/>
      <c r="G382" s="364"/>
      <c r="H382" s="364"/>
      <c r="I382" s="364"/>
      <c r="J382" s="364"/>
      <c r="K382" s="364"/>
      <c r="FU382" s="370"/>
      <c r="FV382" s="370"/>
      <c r="FW382" s="370"/>
    </row>
    <row r="383" spans="1:11" s="363" customFormat="1" ht="13.5">
      <c r="A383" s="536" t="s">
        <v>665</v>
      </c>
      <c r="B383" s="536"/>
      <c r="C383" s="536"/>
      <c r="D383" s="373"/>
      <c r="E383" s="372"/>
      <c r="F383" s="372"/>
      <c r="G383" s="377"/>
      <c r="H383" s="377"/>
      <c r="I383" s="377"/>
      <c r="J383" s="377"/>
      <c r="K383" s="377"/>
    </row>
    <row r="384" spans="1:11" s="363" customFormat="1" ht="6" customHeight="1">
      <c r="A384" s="373"/>
      <c r="B384" s="373"/>
      <c r="C384" s="373"/>
      <c r="D384" s="373"/>
      <c r="E384" s="372"/>
      <c r="F384" s="372"/>
      <c r="G384" s="377"/>
      <c r="H384" s="377"/>
      <c r="I384" s="377"/>
      <c r="J384" s="377"/>
      <c r="K384" s="377"/>
    </row>
    <row r="385" spans="1:11" s="363" customFormat="1" ht="80.25" customHeight="1">
      <c r="A385" s="1049" t="s">
        <v>10</v>
      </c>
      <c r="B385" s="1049"/>
      <c r="C385" s="1049"/>
      <c r="D385" s="1049"/>
      <c r="E385" s="1049"/>
      <c r="F385" s="1049"/>
      <c r="G385" s="1049"/>
      <c r="H385" s="1049"/>
      <c r="I385" s="1049"/>
      <c r="J385" s="1049"/>
      <c r="K385" s="1049"/>
    </row>
    <row r="386" spans="1:11" s="363" customFormat="1" ht="6" customHeight="1">
      <c r="A386" s="586"/>
      <c r="B386" s="586"/>
      <c r="C386" s="586"/>
      <c r="D386" s="586"/>
      <c r="E386" s="586"/>
      <c r="F386" s="586"/>
      <c r="G386" s="586"/>
      <c r="H386" s="586"/>
      <c r="I386" s="586"/>
      <c r="J386" s="586"/>
      <c r="K386" s="586"/>
    </row>
    <row r="387" spans="1:11" s="363" customFormat="1" ht="81.75" customHeight="1">
      <c r="A387" s="1049" t="s">
        <v>90</v>
      </c>
      <c r="B387" s="1049"/>
      <c r="C387" s="1049"/>
      <c r="D387" s="1049"/>
      <c r="E387" s="1049"/>
      <c r="F387" s="1049"/>
      <c r="G387" s="1049"/>
      <c r="H387" s="1049"/>
      <c r="I387" s="1049"/>
      <c r="J387" s="1049"/>
      <c r="K387" s="1049"/>
    </row>
    <row r="388" spans="1:11" s="363" customFormat="1" ht="13.5">
      <c r="A388" s="586"/>
      <c r="B388" s="586"/>
      <c r="C388" s="586"/>
      <c r="D388" s="586"/>
      <c r="E388" s="586"/>
      <c r="F388" s="586"/>
      <c r="G388" s="586"/>
      <c r="H388" s="586"/>
      <c r="I388" s="586"/>
      <c r="J388" s="586"/>
      <c r="K388" s="586"/>
    </row>
    <row r="389" spans="1:11" s="363" customFormat="1" ht="13.5">
      <c r="A389" s="536" t="s">
        <v>413</v>
      </c>
      <c r="B389" s="536"/>
      <c r="C389" s="536"/>
      <c r="D389" s="373"/>
      <c r="E389" s="372"/>
      <c r="F389" s="372"/>
      <c r="G389" s="377"/>
      <c r="H389" s="377"/>
      <c r="I389" s="377"/>
      <c r="J389" s="377"/>
      <c r="K389" s="377"/>
    </row>
    <row r="390" spans="1:11" s="363" customFormat="1" ht="6" customHeight="1">
      <c r="A390" s="373"/>
      <c r="B390" s="373"/>
      <c r="C390" s="373"/>
      <c r="D390" s="373"/>
      <c r="E390" s="372"/>
      <c r="F390" s="372"/>
      <c r="G390" s="377"/>
      <c r="H390" s="377"/>
      <c r="I390" s="377"/>
      <c r="J390" s="377"/>
      <c r="K390" s="377"/>
    </row>
    <row r="391" spans="1:11" s="363" customFormat="1" ht="40.5" customHeight="1">
      <c r="A391" s="1049" t="s">
        <v>86</v>
      </c>
      <c r="B391" s="1049"/>
      <c r="C391" s="1049"/>
      <c r="D391" s="1049"/>
      <c r="E391" s="1049"/>
      <c r="F391" s="1049"/>
      <c r="G391" s="1049"/>
      <c r="H391" s="1049"/>
      <c r="I391" s="1049"/>
      <c r="J391" s="1049"/>
      <c r="K391" s="1049"/>
    </row>
    <row r="392" spans="5:11" s="363" customFormat="1" ht="10.5" customHeight="1">
      <c r="E392" s="372"/>
      <c r="F392" s="372"/>
      <c r="G392" s="377"/>
      <c r="H392" s="377"/>
      <c r="I392" s="377"/>
      <c r="J392" s="377"/>
      <c r="K392" s="377"/>
    </row>
    <row r="393" spans="1:11" s="363" customFormat="1" ht="13.5">
      <c r="A393" s="800" t="s">
        <v>585</v>
      </c>
      <c r="B393" s="800"/>
      <c r="C393" s="800"/>
      <c r="D393" s="398"/>
      <c r="E393" s="372"/>
      <c r="F393" s="372"/>
      <c r="G393" s="377"/>
      <c r="H393" s="377"/>
      <c r="I393" s="377"/>
      <c r="J393" s="377"/>
      <c r="K393" s="377"/>
    </row>
    <row r="394" spans="1:11" s="363" customFormat="1" ht="6" customHeight="1">
      <c r="A394" s="398"/>
      <c r="B394" s="398"/>
      <c r="C394" s="398"/>
      <c r="D394" s="398"/>
      <c r="E394" s="372"/>
      <c r="F394" s="372"/>
      <c r="G394" s="377"/>
      <c r="H394" s="377"/>
      <c r="I394" s="377"/>
      <c r="J394" s="377"/>
      <c r="K394" s="377"/>
    </row>
    <row r="395" spans="1:11" s="363" customFormat="1" ht="41.25" customHeight="1">
      <c r="A395" s="1049" t="s">
        <v>659</v>
      </c>
      <c r="B395" s="1049"/>
      <c r="C395" s="1049"/>
      <c r="D395" s="1049"/>
      <c r="E395" s="1049"/>
      <c r="F395" s="1049"/>
      <c r="G395" s="1049"/>
      <c r="H395" s="1049"/>
      <c r="I395" s="1049"/>
      <c r="J395" s="1049"/>
      <c r="K395" s="1049"/>
    </row>
    <row r="396" spans="5:11" s="363" customFormat="1" ht="10.5" customHeight="1">
      <c r="E396" s="372"/>
      <c r="F396" s="372"/>
      <c r="G396" s="377"/>
      <c r="H396" s="377"/>
      <c r="I396" s="377"/>
      <c r="J396" s="377"/>
      <c r="K396" s="377"/>
    </row>
    <row r="397" spans="1:178" s="363" customFormat="1" ht="13.5">
      <c r="A397" s="590" t="s">
        <v>586</v>
      </c>
      <c r="B397" s="590"/>
      <c r="C397" s="590"/>
      <c r="D397" s="373"/>
      <c r="E397" s="372"/>
      <c r="F397" s="372"/>
      <c r="G397" s="377"/>
      <c r="H397" s="377"/>
      <c r="I397" s="377"/>
      <c r="J397" s="377"/>
      <c r="K397" s="377"/>
      <c r="FV397" s="370"/>
    </row>
    <row r="398" spans="1:178" s="363" customFormat="1" ht="6" customHeight="1">
      <c r="A398" s="373"/>
      <c r="B398" s="373"/>
      <c r="C398" s="373"/>
      <c r="D398" s="373"/>
      <c r="E398" s="372"/>
      <c r="F398" s="372"/>
      <c r="G398" s="377"/>
      <c r="H398" s="377"/>
      <c r="I398" s="377"/>
      <c r="J398" s="377"/>
      <c r="K398" s="377"/>
      <c r="FV398" s="370"/>
    </row>
    <row r="399" spans="1:178" s="363" customFormat="1" ht="54" customHeight="1">
      <c r="A399" s="1049" t="s">
        <v>91</v>
      </c>
      <c r="B399" s="1049"/>
      <c r="C399" s="1049"/>
      <c r="D399" s="1049"/>
      <c r="E399" s="1049"/>
      <c r="F399" s="1049"/>
      <c r="G399" s="1049"/>
      <c r="H399" s="1049"/>
      <c r="I399" s="1049"/>
      <c r="J399" s="1049"/>
      <c r="K399" s="1049"/>
      <c r="FV399" s="370"/>
    </row>
    <row r="400" spans="1:178" s="363" customFormat="1" ht="6" customHeight="1">
      <c r="A400" s="969"/>
      <c r="B400" s="969"/>
      <c r="C400" s="969"/>
      <c r="D400" s="969"/>
      <c r="E400" s="969"/>
      <c r="F400" s="969"/>
      <c r="G400" s="969"/>
      <c r="H400" s="969"/>
      <c r="I400" s="969"/>
      <c r="J400" s="969"/>
      <c r="K400" s="969"/>
      <c r="FV400" s="370"/>
    </row>
    <row r="401" spans="1:178" s="363" customFormat="1" ht="27" customHeight="1">
      <c r="A401" s="1058" t="s">
        <v>123</v>
      </c>
      <c r="B401" s="1058"/>
      <c r="C401" s="1058"/>
      <c r="D401" s="1058"/>
      <c r="E401" s="1058"/>
      <c r="F401" s="1058"/>
      <c r="G401" s="1058"/>
      <c r="H401" s="1058"/>
      <c r="I401" s="1058"/>
      <c r="J401" s="1058"/>
      <c r="K401" s="1058"/>
      <c r="FV401" s="370"/>
    </row>
    <row r="402" spans="5:11" s="363" customFormat="1" ht="13.5" customHeight="1">
      <c r="E402" s="372"/>
      <c r="F402" s="372"/>
      <c r="G402" s="377"/>
      <c r="H402" s="377"/>
      <c r="I402" s="377"/>
      <c r="J402" s="377"/>
      <c r="K402" s="377"/>
    </row>
    <row r="403" spans="1:11" s="363" customFormat="1" ht="13.5">
      <c r="A403" s="536" t="s">
        <v>11</v>
      </c>
      <c r="B403" s="536"/>
      <c r="C403" s="536"/>
      <c r="D403" s="373"/>
      <c r="E403" s="372"/>
      <c r="F403" s="372"/>
      <c r="G403" s="377"/>
      <c r="H403" s="377"/>
      <c r="I403" s="377"/>
      <c r="J403" s="377"/>
      <c r="K403" s="377"/>
    </row>
    <row r="404" spans="1:11" s="363" customFormat="1" ht="6" customHeight="1">
      <c r="A404" s="373"/>
      <c r="B404" s="373"/>
      <c r="C404" s="373"/>
      <c r="D404" s="373"/>
      <c r="E404" s="372"/>
      <c r="F404" s="372"/>
      <c r="G404" s="377"/>
      <c r="H404" s="377"/>
      <c r="I404" s="377"/>
      <c r="J404" s="377"/>
      <c r="K404" s="377"/>
    </row>
    <row r="405" spans="1:11" s="363" customFormat="1" ht="54" customHeight="1">
      <c r="A405" s="1049" t="s">
        <v>779</v>
      </c>
      <c r="B405" s="1049"/>
      <c r="C405" s="1049"/>
      <c r="D405" s="1049"/>
      <c r="E405" s="1049"/>
      <c r="F405" s="1049"/>
      <c r="G405" s="1049"/>
      <c r="H405" s="1049"/>
      <c r="I405" s="1049"/>
      <c r="J405" s="1049"/>
      <c r="K405" s="1049"/>
    </row>
    <row r="406" spans="1:11" s="363" customFormat="1" ht="5.25" customHeight="1">
      <c r="A406" s="364"/>
      <c r="B406" s="364"/>
      <c r="C406" s="364"/>
      <c r="D406" s="364"/>
      <c r="E406" s="364"/>
      <c r="F406" s="364"/>
      <c r="G406" s="364"/>
      <c r="H406" s="364"/>
      <c r="I406" s="364"/>
      <c r="J406" s="364"/>
      <c r="K406" s="364"/>
    </row>
    <row r="407" spans="1:11" s="363" customFormat="1" ht="69" customHeight="1">
      <c r="A407" s="1049" t="s">
        <v>439</v>
      </c>
      <c r="B407" s="1049"/>
      <c r="C407" s="1049"/>
      <c r="D407" s="1049"/>
      <c r="E407" s="1049"/>
      <c r="F407" s="1049"/>
      <c r="G407" s="1049"/>
      <c r="H407" s="1049"/>
      <c r="I407" s="1049"/>
      <c r="J407" s="1049"/>
      <c r="K407" s="1049"/>
    </row>
    <row r="408" spans="1:11" s="363" customFormat="1" ht="6" customHeight="1">
      <c r="A408" s="364"/>
      <c r="B408" s="364"/>
      <c r="C408" s="364"/>
      <c r="D408" s="364"/>
      <c r="E408" s="364"/>
      <c r="F408" s="364"/>
      <c r="G408" s="364"/>
      <c r="H408" s="364"/>
      <c r="I408" s="364"/>
      <c r="J408" s="364"/>
      <c r="K408" s="364"/>
    </row>
    <row r="409" spans="1:11" s="363" customFormat="1" ht="53.25" customHeight="1">
      <c r="A409" s="1049" t="s">
        <v>496</v>
      </c>
      <c r="B409" s="1049"/>
      <c r="C409" s="1049"/>
      <c r="D409" s="1049"/>
      <c r="E409" s="1049"/>
      <c r="F409" s="1049"/>
      <c r="G409" s="1049"/>
      <c r="H409" s="1049"/>
      <c r="I409" s="1049"/>
      <c r="J409" s="1049"/>
      <c r="K409" s="1049"/>
    </row>
    <row r="410" spans="1:11" s="363" customFormat="1" ht="6" customHeight="1">
      <c r="A410" s="364"/>
      <c r="B410" s="364"/>
      <c r="C410" s="364"/>
      <c r="D410" s="364"/>
      <c r="E410" s="364"/>
      <c r="F410" s="364"/>
      <c r="G410" s="364"/>
      <c r="H410" s="364"/>
      <c r="I410" s="364"/>
      <c r="J410" s="364"/>
      <c r="K410" s="364"/>
    </row>
    <row r="411" spans="1:11" s="363" customFormat="1" ht="95.25" customHeight="1">
      <c r="A411" s="1049" t="s">
        <v>597</v>
      </c>
      <c r="B411" s="1049"/>
      <c r="C411" s="1049"/>
      <c r="D411" s="1049"/>
      <c r="E411" s="1049"/>
      <c r="F411" s="1049"/>
      <c r="G411" s="1049"/>
      <c r="H411" s="1049"/>
      <c r="I411" s="1049"/>
      <c r="J411" s="1049"/>
      <c r="K411" s="1049"/>
    </row>
    <row r="412" spans="1:11" s="363" customFormat="1" ht="13.5">
      <c r="A412" s="359"/>
      <c r="B412" s="359"/>
      <c r="C412" s="359"/>
      <c r="D412" s="359"/>
      <c r="E412" s="372"/>
      <c r="F412" s="372"/>
      <c r="G412" s="377"/>
      <c r="H412" s="377"/>
      <c r="I412" s="377"/>
      <c r="J412" s="377"/>
      <c r="K412" s="377"/>
    </row>
    <row r="413" spans="1:11" s="363" customFormat="1" ht="13.5">
      <c r="A413" s="667" t="s">
        <v>192</v>
      </c>
      <c r="B413" s="667"/>
      <c r="C413" s="667"/>
      <c r="D413" s="456"/>
      <c r="E413" s="372"/>
      <c r="F413" s="372"/>
      <c r="G413" s="377"/>
      <c r="H413" s="377"/>
      <c r="I413" s="377"/>
      <c r="J413" s="377"/>
      <c r="K413" s="377"/>
    </row>
    <row r="414" spans="1:11" s="363" customFormat="1" ht="6" customHeight="1">
      <c r="A414" s="456"/>
      <c r="B414" s="456"/>
      <c r="C414" s="456"/>
      <c r="D414" s="456"/>
      <c r="E414" s="372"/>
      <c r="F414" s="372"/>
      <c r="G414" s="377"/>
      <c r="H414" s="377"/>
      <c r="I414" s="377"/>
      <c r="J414" s="377"/>
      <c r="K414" s="377"/>
    </row>
    <row r="415" spans="1:11" s="363" customFormat="1" ht="83.25" customHeight="1">
      <c r="A415" s="1049" t="s">
        <v>598</v>
      </c>
      <c r="B415" s="1049"/>
      <c r="C415" s="1049"/>
      <c r="D415" s="1049"/>
      <c r="E415" s="1049"/>
      <c r="F415" s="1049"/>
      <c r="G415" s="1049"/>
      <c r="H415" s="1049"/>
      <c r="I415" s="1049"/>
      <c r="J415" s="1049"/>
      <c r="K415" s="1049"/>
    </row>
    <row r="416" spans="1:11" s="363" customFormat="1" ht="13.5">
      <c r="A416" s="364"/>
      <c r="B416" s="364"/>
      <c r="C416" s="364"/>
      <c r="D416" s="364"/>
      <c r="E416" s="364"/>
      <c r="F416" s="364"/>
      <c r="G416" s="364"/>
      <c r="H416" s="364"/>
      <c r="I416" s="364"/>
      <c r="J416" s="364"/>
      <c r="K416" s="364"/>
    </row>
    <row r="417" spans="1:11" s="363" customFormat="1" ht="13.5">
      <c r="A417" s="801" t="s">
        <v>193</v>
      </c>
      <c r="B417" s="801"/>
      <c r="C417" s="801"/>
      <c r="D417" s="542"/>
      <c r="E417" s="372"/>
      <c r="F417" s="372"/>
      <c r="G417" s="377"/>
      <c r="H417" s="377"/>
      <c r="I417" s="377"/>
      <c r="J417" s="377"/>
      <c r="K417" s="377"/>
    </row>
    <row r="418" spans="1:11" s="363" customFormat="1" ht="6" customHeight="1">
      <c r="A418" s="542"/>
      <c r="B418" s="542"/>
      <c r="C418" s="542"/>
      <c r="D418" s="542"/>
      <c r="E418" s="372"/>
      <c r="F418" s="372"/>
      <c r="G418" s="377"/>
      <c r="H418" s="377"/>
      <c r="I418" s="377"/>
      <c r="J418" s="377"/>
      <c r="K418" s="377"/>
    </row>
    <row r="419" spans="1:11" s="363" customFormat="1" ht="25.5" customHeight="1">
      <c r="A419" s="1049" t="s">
        <v>440</v>
      </c>
      <c r="B419" s="1049"/>
      <c r="C419" s="1049"/>
      <c r="D419" s="1049"/>
      <c r="E419" s="1049"/>
      <c r="F419" s="1049"/>
      <c r="G419" s="1049"/>
      <c r="H419" s="1049"/>
      <c r="I419" s="1049"/>
      <c r="J419" s="1049"/>
      <c r="K419" s="1049"/>
    </row>
    <row r="420" spans="1:11" s="363" customFormat="1" ht="13.5">
      <c r="A420" s="586"/>
      <c r="B420" s="586"/>
      <c r="C420" s="586"/>
      <c r="D420" s="586"/>
      <c r="E420" s="586"/>
      <c r="F420" s="586"/>
      <c r="G420" s="586"/>
      <c r="H420" s="586"/>
      <c r="I420" s="586"/>
      <c r="J420" s="586"/>
      <c r="K420" s="586"/>
    </row>
    <row r="421" spans="1:11" s="363" customFormat="1" ht="13.5" customHeight="1">
      <c r="A421" s="667" t="s">
        <v>194</v>
      </c>
      <c r="B421" s="667"/>
      <c r="C421" s="667"/>
      <c r="D421" s="456"/>
      <c r="E421" s="372"/>
      <c r="F421" s="372"/>
      <c r="G421" s="377"/>
      <c r="H421" s="377"/>
      <c r="I421" s="377"/>
      <c r="J421" s="377"/>
      <c r="K421" s="377"/>
    </row>
    <row r="422" spans="1:11" s="363" customFormat="1" ht="6" customHeight="1">
      <c r="A422" s="456"/>
      <c r="B422" s="456"/>
      <c r="C422" s="456"/>
      <c r="D422" s="456"/>
      <c r="E422" s="372"/>
      <c r="F422" s="372"/>
      <c r="G422" s="377"/>
      <c r="H422" s="377"/>
      <c r="I422" s="377"/>
      <c r="J422" s="377"/>
      <c r="K422" s="377"/>
    </row>
    <row r="423" spans="1:11" s="363" customFormat="1" ht="67.5" customHeight="1">
      <c r="A423" s="1049" t="s">
        <v>12</v>
      </c>
      <c r="B423" s="1049"/>
      <c r="C423" s="1049"/>
      <c r="D423" s="1049"/>
      <c r="E423" s="1049"/>
      <c r="F423" s="1049"/>
      <c r="G423" s="1049"/>
      <c r="H423" s="1049"/>
      <c r="I423" s="1049"/>
      <c r="J423" s="1049"/>
      <c r="K423" s="1049"/>
    </row>
    <row r="424" spans="1:11" s="363" customFormat="1" ht="13.5">
      <c r="A424" s="364"/>
      <c r="B424" s="364"/>
      <c r="C424" s="364"/>
      <c r="D424" s="364"/>
      <c r="E424" s="364"/>
      <c r="F424" s="364"/>
      <c r="G424" s="364"/>
      <c r="H424" s="364"/>
      <c r="I424" s="364"/>
      <c r="J424" s="364"/>
      <c r="K424" s="364"/>
    </row>
    <row r="425" spans="1:11" s="363" customFormat="1" ht="13.5">
      <c r="A425" s="667" t="s">
        <v>480</v>
      </c>
      <c r="B425" s="667"/>
      <c r="C425" s="667"/>
      <c r="D425" s="456"/>
      <c r="E425" s="372"/>
      <c r="F425" s="372"/>
      <c r="G425" s="377"/>
      <c r="H425" s="377"/>
      <c r="I425" s="377"/>
      <c r="J425" s="377"/>
      <c r="K425" s="377"/>
    </row>
    <row r="426" spans="1:11" s="363" customFormat="1" ht="6" customHeight="1">
      <c r="A426" s="456"/>
      <c r="B426" s="456"/>
      <c r="C426" s="456"/>
      <c r="D426" s="456"/>
      <c r="E426" s="372"/>
      <c r="F426" s="372"/>
      <c r="G426" s="377"/>
      <c r="H426" s="377"/>
      <c r="I426" s="377"/>
      <c r="J426" s="377"/>
      <c r="K426" s="377"/>
    </row>
    <row r="427" spans="1:11" s="363" customFormat="1" ht="40.5" customHeight="1">
      <c r="A427" s="1049" t="s">
        <v>281</v>
      </c>
      <c r="B427" s="1049"/>
      <c r="C427" s="1049"/>
      <c r="D427" s="1049"/>
      <c r="E427" s="1049"/>
      <c r="F427" s="1049"/>
      <c r="G427" s="1049"/>
      <c r="H427" s="1049"/>
      <c r="I427" s="1049"/>
      <c r="J427" s="1049"/>
      <c r="K427" s="1049"/>
    </row>
    <row r="428" spans="1:11" s="363" customFormat="1" ht="13.5">
      <c r="A428" s="586"/>
      <c r="B428" s="586"/>
      <c r="C428" s="586"/>
      <c r="D428" s="586"/>
      <c r="E428" s="586"/>
      <c r="F428" s="586"/>
      <c r="G428" s="586"/>
      <c r="H428" s="586"/>
      <c r="I428" s="586"/>
      <c r="J428" s="586"/>
      <c r="K428" s="586"/>
    </row>
    <row r="429" spans="1:11" s="363" customFormat="1" ht="13.5">
      <c r="A429" s="536" t="s">
        <v>850</v>
      </c>
      <c r="B429" s="586"/>
      <c r="C429" s="586"/>
      <c r="D429" s="586"/>
      <c r="E429" s="586"/>
      <c r="F429" s="586"/>
      <c r="G429" s="586"/>
      <c r="H429" s="586"/>
      <c r="I429" s="586"/>
      <c r="J429" s="586"/>
      <c r="K429" s="586"/>
    </row>
    <row r="430" spans="1:11" s="363" customFormat="1" ht="13.5">
      <c r="A430" s="586"/>
      <c r="B430" s="586"/>
      <c r="C430" s="586"/>
      <c r="D430" s="586"/>
      <c r="E430" s="586"/>
      <c r="F430" s="586"/>
      <c r="G430" s="1059" t="s">
        <v>39</v>
      </c>
      <c r="H430" s="1059"/>
      <c r="J430" s="1059" t="s">
        <v>466</v>
      </c>
      <c r="K430" s="1059"/>
    </row>
    <row r="431" spans="1:11" s="363" customFormat="1" ht="13.5">
      <c r="A431" s="779"/>
      <c r="B431" s="779"/>
      <c r="C431" s="779"/>
      <c r="D431" s="779"/>
      <c r="E431" s="779"/>
      <c r="F431" s="779"/>
      <c r="G431" s="913"/>
      <c r="H431" s="820" t="s">
        <v>733</v>
      </c>
      <c r="I431" s="396"/>
      <c r="J431" s="913"/>
      <c r="K431" s="820" t="s">
        <v>733</v>
      </c>
    </row>
    <row r="432" spans="1:11" s="363" customFormat="1" ht="13.5">
      <c r="A432" s="585" t="s">
        <v>204</v>
      </c>
      <c r="B432" s="586"/>
      <c r="C432" s="586"/>
      <c r="D432" s="586"/>
      <c r="E432" s="586"/>
      <c r="F432" s="586"/>
      <c r="G432" s="579">
        <v>1371869</v>
      </c>
      <c r="H432" s="579">
        <v>53</v>
      </c>
      <c r="J432" s="622">
        <v>1191700</v>
      </c>
      <c r="K432" s="579">
        <v>58</v>
      </c>
    </row>
    <row r="433" spans="1:11" s="363" customFormat="1" ht="13.5">
      <c r="A433" s="611" t="s">
        <v>458</v>
      </c>
      <c r="B433" s="586"/>
      <c r="C433" s="586"/>
      <c r="D433" s="586"/>
      <c r="E433" s="586"/>
      <c r="F433" s="586"/>
      <c r="G433" s="579">
        <v>527724</v>
      </c>
      <c r="H433" s="579">
        <v>20</v>
      </c>
      <c r="J433" s="622">
        <v>413493</v>
      </c>
      <c r="K433" s="579">
        <v>20</v>
      </c>
    </row>
    <row r="434" spans="1:11" s="363" customFormat="1" ht="13.5">
      <c r="A434" s="611" t="s">
        <v>567</v>
      </c>
      <c r="B434" s="586"/>
      <c r="C434" s="586"/>
      <c r="D434" s="586"/>
      <c r="E434" s="586"/>
      <c r="F434" s="586"/>
      <c r="G434" s="579">
        <v>426893</v>
      </c>
      <c r="H434" s="579">
        <v>16</v>
      </c>
      <c r="J434" s="622">
        <v>293423</v>
      </c>
      <c r="K434" s="579">
        <v>14</v>
      </c>
    </row>
    <row r="435" spans="1:11" s="363" customFormat="1" ht="13.5">
      <c r="A435" s="585" t="s">
        <v>568</v>
      </c>
      <c r="B435" s="586"/>
      <c r="C435" s="586"/>
      <c r="D435" s="586"/>
      <c r="E435" s="586"/>
      <c r="F435" s="586"/>
      <c r="G435" s="579">
        <v>277103</v>
      </c>
      <c r="H435" s="579">
        <v>11</v>
      </c>
      <c r="J435" s="622">
        <v>146103</v>
      </c>
      <c r="K435" s="579">
        <v>7</v>
      </c>
    </row>
    <row r="436" spans="1:11" s="363" customFormat="1" ht="13.5">
      <c r="A436" s="585" t="s">
        <v>365</v>
      </c>
      <c r="B436" s="586"/>
      <c r="C436" s="586"/>
      <c r="D436" s="586"/>
      <c r="E436" s="586"/>
      <c r="F436" s="586"/>
      <c r="G436" s="579">
        <v>-32118</v>
      </c>
      <c r="H436" s="579"/>
      <c r="I436" s="396"/>
      <c r="J436" s="622">
        <v>-21981</v>
      </c>
      <c r="K436" s="584"/>
    </row>
    <row r="437" spans="1:11" s="363" customFormat="1" ht="13.5">
      <c r="A437" s="696" t="s">
        <v>415</v>
      </c>
      <c r="B437" s="970"/>
      <c r="C437" s="970"/>
      <c r="D437" s="970"/>
      <c r="E437" s="970"/>
      <c r="F437" s="970"/>
      <c r="G437" s="683">
        <v>2571470</v>
      </c>
      <c r="H437" s="683">
        <v>100</v>
      </c>
      <c r="J437" s="683">
        <v>2022738</v>
      </c>
      <c r="K437" s="683">
        <v>100</v>
      </c>
    </row>
    <row r="438" spans="1:11" s="363" customFormat="1" ht="13.5">
      <c r="A438" s="699" t="s">
        <v>13</v>
      </c>
      <c r="B438" s="699"/>
      <c r="C438" s="699"/>
      <c r="D438" s="385"/>
      <c r="E438" s="372"/>
      <c r="F438" s="372"/>
      <c r="G438" s="377"/>
      <c r="H438" s="377"/>
      <c r="I438" s="377"/>
      <c r="J438" s="377"/>
      <c r="K438" s="377"/>
    </row>
    <row r="439" spans="1:11" s="363" customFormat="1" ht="6" customHeight="1">
      <c r="A439" s="368"/>
      <c r="B439" s="368"/>
      <c r="C439" s="368"/>
      <c r="D439" s="368"/>
      <c r="E439" s="372"/>
      <c r="F439" s="372"/>
      <c r="G439" s="377"/>
      <c r="H439" s="377"/>
      <c r="I439" s="377"/>
      <c r="J439" s="377"/>
      <c r="K439" s="377"/>
    </row>
    <row r="440" spans="1:11" s="363" customFormat="1" ht="40.5" customHeight="1">
      <c r="A440" s="1049" t="s">
        <v>282</v>
      </c>
      <c r="B440" s="1049"/>
      <c r="C440" s="1049"/>
      <c r="D440" s="1049"/>
      <c r="E440" s="1049"/>
      <c r="F440" s="1049"/>
      <c r="G440" s="1049"/>
      <c r="H440" s="1049"/>
      <c r="I440" s="1049"/>
      <c r="J440" s="1049"/>
      <c r="K440" s="1049"/>
    </row>
    <row r="441" spans="1:11" s="363" customFormat="1" ht="6.75" customHeight="1">
      <c r="A441" s="586"/>
      <c r="B441" s="586"/>
      <c r="C441" s="586"/>
      <c r="D441" s="586"/>
      <c r="E441" s="586"/>
      <c r="F441" s="586"/>
      <c r="G441" s="586"/>
      <c r="H441" s="586"/>
      <c r="I441" s="586"/>
      <c r="J441" s="586"/>
      <c r="K441" s="586"/>
    </row>
    <row r="442" spans="1:11" s="363" customFormat="1" ht="94.5" customHeight="1">
      <c r="A442" s="1049" t="s">
        <v>283</v>
      </c>
      <c r="B442" s="1049"/>
      <c r="C442" s="1049"/>
      <c r="D442" s="1049"/>
      <c r="E442" s="1049"/>
      <c r="F442" s="1049"/>
      <c r="G442" s="1049"/>
      <c r="H442" s="1049"/>
      <c r="I442" s="1049"/>
      <c r="J442" s="1049"/>
      <c r="K442" s="1049"/>
    </row>
    <row r="443" spans="1:11" s="363" customFormat="1" ht="6" customHeight="1">
      <c r="A443" s="364"/>
      <c r="B443" s="364"/>
      <c r="C443" s="364"/>
      <c r="D443" s="364"/>
      <c r="E443" s="364"/>
      <c r="F443" s="364"/>
      <c r="G443" s="364"/>
      <c r="H443" s="364"/>
      <c r="I443" s="364"/>
      <c r="J443" s="364"/>
      <c r="K443" s="364"/>
    </row>
    <row r="444" spans="1:11" s="363" customFormat="1" ht="40.5" customHeight="1">
      <c r="A444" s="1049" t="s">
        <v>481</v>
      </c>
      <c r="B444" s="1049"/>
      <c r="C444" s="1049"/>
      <c r="D444" s="1049"/>
      <c r="E444" s="1049"/>
      <c r="F444" s="1049"/>
      <c r="G444" s="1049"/>
      <c r="H444" s="1049"/>
      <c r="I444" s="1049"/>
      <c r="J444" s="1049"/>
      <c r="K444" s="1049"/>
    </row>
    <row r="445" spans="1:11" s="363" customFormat="1" ht="6" customHeight="1">
      <c r="A445" s="364"/>
      <c r="B445" s="364"/>
      <c r="C445" s="364"/>
      <c r="D445" s="364"/>
      <c r="E445" s="364"/>
      <c r="F445" s="364"/>
      <c r="G445" s="364"/>
      <c r="H445" s="364"/>
      <c r="I445" s="364"/>
      <c r="J445" s="364"/>
      <c r="K445" s="364"/>
    </row>
    <row r="446" spans="1:11" s="363" customFormat="1" ht="31.5" customHeight="1">
      <c r="A446" s="1049" t="s">
        <v>87</v>
      </c>
      <c r="B446" s="1049"/>
      <c r="C446" s="1049"/>
      <c r="D446" s="1049"/>
      <c r="E446" s="1049"/>
      <c r="F446" s="1049"/>
      <c r="G446" s="1049"/>
      <c r="H446" s="1049"/>
      <c r="I446" s="1049"/>
      <c r="J446" s="1049"/>
      <c r="K446" s="1049"/>
    </row>
    <row r="447" spans="1:11" s="363" customFormat="1" ht="6" customHeight="1">
      <c r="A447" s="364"/>
      <c r="B447" s="364"/>
      <c r="C447" s="364"/>
      <c r="D447" s="364"/>
      <c r="E447" s="364"/>
      <c r="F447" s="364"/>
      <c r="G447" s="364"/>
      <c r="H447" s="364"/>
      <c r="I447" s="364"/>
      <c r="J447" s="364"/>
      <c r="K447" s="364"/>
    </row>
    <row r="448" spans="1:11" s="363" customFormat="1" ht="40.5" customHeight="1">
      <c r="A448" s="1049" t="s">
        <v>653</v>
      </c>
      <c r="B448" s="1049"/>
      <c r="C448" s="1049"/>
      <c r="D448" s="1049"/>
      <c r="E448" s="1049"/>
      <c r="F448" s="1049"/>
      <c r="G448" s="1049"/>
      <c r="H448" s="1049"/>
      <c r="I448" s="1049"/>
      <c r="J448" s="1049"/>
      <c r="K448" s="1049"/>
    </row>
    <row r="449" spans="1:11" s="363" customFormat="1" ht="13.5">
      <c r="A449" s="364"/>
      <c r="B449" s="364"/>
      <c r="C449" s="364"/>
      <c r="D449" s="364"/>
      <c r="E449" s="364"/>
      <c r="F449" s="364"/>
      <c r="G449" s="364"/>
      <c r="H449" s="364"/>
      <c r="I449" s="364"/>
      <c r="J449" s="364"/>
      <c r="K449" s="364"/>
    </row>
    <row r="450" spans="1:11" s="363" customFormat="1" ht="13.5">
      <c r="A450" s="364"/>
      <c r="B450" s="364"/>
      <c r="C450" s="364"/>
      <c r="D450" s="364"/>
      <c r="E450" s="364"/>
      <c r="F450" s="364"/>
      <c r="G450" s="364"/>
      <c r="H450" s="364"/>
      <c r="I450" s="364"/>
      <c r="J450" s="364"/>
      <c r="K450" s="364"/>
    </row>
    <row r="451" spans="1:11" s="363" customFormat="1" ht="12.75" customHeight="1">
      <c r="A451" s="756" t="s">
        <v>31</v>
      </c>
      <c r="B451" s="385"/>
      <c r="C451" s="385"/>
      <c r="D451" s="385"/>
      <c r="E451" s="1057" t="s">
        <v>45</v>
      </c>
      <c r="F451" s="1057"/>
      <c r="G451" s="1057"/>
      <c r="H451" s="1057"/>
      <c r="I451" s="1057" t="s">
        <v>766</v>
      </c>
      <c r="J451" s="1057"/>
      <c r="K451" s="1057"/>
    </row>
    <row r="452" spans="1:11" s="363" customFormat="1" ht="12.75" customHeight="1">
      <c r="A452" s="756"/>
      <c r="B452" s="756"/>
      <c r="C452" s="756"/>
      <c r="D452" s="756"/>
      <c r="E452" s="787"/>
      <c r="F452" s="787"/>
      <c r="G452" s="787"/>
      <c r="H452" s="787"/>
      <c r="I452" s="787"/>
      <c r="J452" s="787"/>
      <c r="K452" s="787"/>
    </row>
    <row r="453" spans="2:11" s="363" customFormat="1" ht="13.5" customHeight="1">
      <c r="B453" s="756"/>
      <c r="C453" s="756"/>
      <c r="D453" s="756"/>
      <c r="E453" s="788" t="s">
        <v>668</v>
      </c>
      <c r="F453" s="788" t="s">
        <v>669</v>
      </c>
      <c r="G453" s="788" t="s">
        <v>670</v>
      </c>
      <c r="H453" s="789" t="s">
        <v>39</v>
      </c>
      <c r="I453" s="788" t="s">
        <v>668</v>
      </c>
      <c r="J453" s="788" t="s">
        <v>669</v>
      </c>
      <c r="K453" s="788" t="s">
        <v>670</v>
      </c>
    </row>
    <row r="454" spans="1:11" s="363" customFormat="1" ht="13.5">
      <c r="A454" s="610" t="s">
        <v>242</v>
      </c>
      <c r="B454" s="610"/>
      <c r="C454" s="610"/>
      <c r="D454" s="610"/>
      <c r="E454" s="598">
        <v>852</v>
      </c>
      <c r="F454" s="598">
        <v>1543</v>
      </c>
      <c r="G454" s="598">
        <v>516</v>
      </c>
      <c r="H454" s="627">
        <v>1456</v>
      </c>
      <c r="I454" s="598">
        <v>401</v>
      </c>
      <c r="J454" s="598">
        <v>886</v>
      </c>
      <c r="K454" s="598">
        <v>169</v>
      </c>
    </row>
    <row r="455" spans="1:11" s="363" customFormat="1" ht="13.5">
      <c r="A455" s="611" t="s">
        <v>666</v>
      </c>
      <c r="B455" s="611"/>
      <c r="C455" s="611"/>
      <c r="D455" s="611"/>
      <c r="E455" s="579">
        <v>4224</v>
      </c>
      <c r="F455" s="584">
        <v>7431</v>
      </c>
      <c r="G455" s="584">
        <v>1672</v>
      </c>
      <c r="H455" s="997">
        <v>7237</v>
      </c>
      <c r="I455" s="584">
        <v>791</v>
      </c>
      <c r="J455" s="584">
        <v>2067</v>
      </c>
      <c r="K455" s="584">
        <v>2</v>
      </c>
    </row>
    <row r="456" spans="1:11" s="363" customFormat="1" ht="13.5">
      <c r="A456" s="645" t="s">
        <v>667</v>
      </c>
      <c r="B456" s="645"/>
      <c r="C456" s="645"/>
      <c r="D456" s="645"/>
      <c r="E456" s="613">
        <v>2764</v>
      </c>
      <c r="F456" s="613">
        <v>4510</v>
      </c>
      <c r="G456" s="613">
        <v>1743</v>
      </c>
      <c r="H456" s="650">
        <v>2300</v>
      </c>
      <c r="I456" s="650">
        <v>1482</v>
      </c>
      <c r="J456" s="650">
        <v>3288</v>
      </c>
      <c r="K456" s="650">
        <v>501</v>
      </c>
    </row>
    <row r="457" spans="1:11" s="363" customFormat="1" ht="13.5">
      <c r="A457" s="585" t="s">
        <v>846</v>
      </c>
      <c r="B457" s="585"/>
      <c r="C457" s="585"/>
      <c r="D457" s="585"/>
      <c r="E457" s="579">
        <v>-3463</v>
      </c>
      <c r="F457" s="579"/>
      <c r="G457" s="579"/>
      <c r="H457" s="622">
        <v>-2522</v>
      </c>
      <c r="I457" s="622">
        <v>-1217</v>
      </c>
      <c r="J457" s="622"/>
      <c r="K457" s="622"/>
    </row>
    <row r="458" spans="1:11" s="363" customFormat="1" ht="13.5">
      <c r="A458" s="733" t="s">
        <v>14</v>
      </c>
      <c r="B458" s="733"/>
      <c r="C458" s="733"/>
      <c r="D458" s="733"/>
      <c r="E458" s="683">
        <v>4376</v>
      </c>
      <c r="F458" s="683">
        <v>8696</v>
      </c>
      <c r="G458" s="683">
        <v>2311</v>
      </c>
      <c r="H458" s="683">
        <v>8471</v>
      </c>
      <c r="I458" s="683">
        <v>1457</v>
      </c>
      <c r="J458" s="683">
        <v>2849</v>
      </c>
      <c r="K458" s="683">
        <v>733</v>
      </c>
    </row>
    <row r="459" spans="1:11" s="363" customFormat="1" ht="13.5">
      <c r="A459" s="790" t="s">
        <v>15</v>
      </c>
      <c r="B459" s="790"/>
      <c r="C459" s="790"/>
      <c r="D459" s="790"/>
      <c r="E459" s="791">
        <v>13839</v>
      </c>
      <c r="F459" s="791">
        <v>27498</v>
      </c>
      <c r="G459" s="791">
        <v>7309</v>
      </c>
      <c r="H459" s="791">
        <v>26788</v>
      </c>
      <c r="I459" s="791">
        <v>4606</v>
      </c>
      <c r="J459" s="791">
        <v>9008</v>
      </c>
      <c r="K459" s="791">
        <v>2317</v>
      </c>
    </row>
    <row r="460" spans="1:11" s="363" customFormat="1" ht="13.5">
      <c r="A460" s="387"/>
      <c r="B460" s="387"/>
      <c r="C460" s="387"/>
      <c r="D460" s="387"/>
      <c r="E460" s="388"/>
      <c r="F460" s="384"/>
      <c r="G460" s="384"/>
      <c r="H460" s="384"/>
      <c r="I460" s="384"/>
      <c r="J460" s="384"/>
      <c r="K460" s="384"/>
    </row>
    <row r="461" spans="1:11" s="363" customFormat="1" ht="13.5">
      <c r="A461" s="390"/>
      <c r="B461" s="390"/>
      <c r="C461" s="390"/>
      <c r="D461" s="390"/>
      <c r="E461" s="389"/>
      <c r="F461" s="381"/>
      <c r="G461" s="381"/>
      <c r="H461" s="381"/>
      <c r="I461" s="381"/>
      <c r="J461" s="381"/>
      <c r="K461" s="381"/>
    </row>
    <row r="462" spans="1:11" s="363" customFormat="1" ht="13.5">
      <c r="A462" s="390"/>
      <c r="B462" s="390"/>
      <c r="C462" s="390"/>
      <c r="D462" s="390"/>
      <c r="E462" s="389"/>
      <c r="F462" s="381"/>
      <c r="G462" s="381"/>
      <c r="H462" s="381"/>
      <c r="I462" s="381"/>
      <c r="J462" s="381"/>
      <c r="K462" s="381"/>
    </row>
    <row r="463" spans="1:11" s="359" customFormat="1" ht="13.5">
      <c r="A463" s="756" t="s">
        <v>163</v>
      </c>
      <c r="B463" s="756"/>
      <c r="C463" s="756"/>
      <c r="D463" s="756"/>
      <c r="E463" s="787"/>
      <c r="F463" s="787"/>
      <c r="G463" s="787"/>
      <c r="H463" s="787"/>
      <c r="I463" s="787"/>
      <c r="J463" s="787"/>
      <c r="K463" s="787"/>
    </row>
    <row r="464" spans="1:11" s="359" customFormat="1" ht="13.5">
      <c r="A464" s="756"/>
      <c r="B464" s="756"/>
      <c r="C464" s="756"/>
      <c r="D464" s="756"/>
      <c r="E464" s="787"/>
      <c r="F464" s="787"/>
      <c r="G464" s="787"/>
      <c r="H464" s="787"/>
      <c r="I464" s="787"/>
      <c r="J464" s="787"/>
      <c r="K464" s="787"/>
    </row>
    <row r="465" spans="1:11" s="363" customFormat="1" ht="12.75" customHeight="1">
      <c r="A465" s="756"/>
      <c r="B465" s="756"/>
      <c r="C465" s="756"/>
      <c r="D465" s="756"/>
      <c r="E465" s="788" t="s">
        <v>668</v>
      </c>
      <c r="F465" s="788" t="s">
        <v>669</v>
      </c>
      <c r="G465" s="788" t="s">
        <v>670</v>
      </c>
      <c r="H465" s="789" t="s">
        <v>39</v>
      </c>
      <c r="I465" s="788" t="s">
        <v>668</v>
      </c>
      <c r="J465" s="788" t="s">
        <v>669</v>
      </c>
      <c r="K465" s="788" t="s">
        <v>670</v>
      </c>
    </row>
    <row r="466" spans="1:11" s="363" customFormat="1" ht="13.5">
      <c r="A466" s="610" t="s">
        <v>242</v>
      </c>
      <c r="B466" s="610"/>
      <c r="C466" s="610"/>
      <c r="D466" s="610"/>
      <c r="E466" s="598">
        <v>852</v>
      </c>
      <c r="F466" s="598">
        <v>1543</v>
      </c>
      <c r="G466" s="598">
        <v>516</v>
      </c>
      <c r="H466" s="627">
        <v>1456</v>
      </c>
      <c r="I466" s="598">
        <v>401</v>
      </c>
      <c r="J466" s="598">
        <v>886</v>
      </c>
      <c r="K466" s="598">
        <v>169</v>
      </c>
    </row>
    <row r="467" spans="1:11" s="363" customFormat="1" ht="13.5">
      <c r="A467" s="611" t="s">
        <v>666</v>
      </c>
      <c r="B467" s="611"/>
      <c r="C467" s="611"/>
      <c r="D467" s="611"/>
      <c r="E467" s="579">
        <v>4224</v>
      </c>
      <c r="F467" s="584">
        <v>7431</v>
      </c>
      <c r="G467" s="584">
        <v>1672</v>
      </c>
      <c r="H467" s="997">
        <v>7237</v>
      </c>
      <c r="I467" s="584">
        <v>791</v>
      </c>
      <c r="J467" s="584">
        <v>2067</v>
      </c>
      <c r="K467" s="584">
        <v>2</v>
      </c>
    </row>
    <row r="468" spans="1:11" s="363" customFormat="1" ht="13.5">
      <c r="A468" s="585" t="s">
        <v>667</v>
      </c>
      <c r="B468" s="585"/>
      <c r="C468" s="585"/>
      <c r="D468" s="585"/>
      <c r="E468" s="579">
        <v>1342</v>
      </c>
      <c r="F468" s="584">
        <v>2217</v>
      </c>
      <c r="G468" s="584">
        <v>891</v>
      </c>
      <c r="H468" s="997">
        <v>1191</v>
      </c>
      <c r="I468" s="584">
        <v>820</v>
      </c>
      <c r="J468" s="584">
        <v>1673</v>
      </c>
      <c r="K468" s="584">
        <v>358</v>
      </c>
    </row>
    <row r="469" spans="1:11" s="363" customFormat="1" ht="13.5">
      <c r="A469" s="610" t="s">
        <v>846</v>
      </c>
      <c r="B469" s="610"/>
      <c r="C469" s="610"/>
      <c r="D469" s="610"/>
      <c r="E469" s="598">
        <v>-1910</v>
      </c>
      <c r="F469" s="598"/>
      <c r="G469" s="598"/>
      <c r="H469" s="627">
        <v>-1426</v>
      </c>
      <c r="I469" s="598">
        <v>-759</v>
      </c>
      <c r="J469" s="598"/>
      <c r="K469" s="598"/>
    </row>
    <row r="470" spans="1:11" s="363" customFormat="1" ht="13.5">
      <c r="A470" s="733" t="s">
        <v>14</v>
      </c>
      <c r="B470" s="733"/>
      <c r="C470" s="733"/>
      <c r="D470" s="733"/>
      <c r="E470" s="683">
        <v>4507</v>
      </c>
      <c r="F470" s="683">
        <v>8680</v>
      </c>
      <c r="G470" s="683">
        <v>2123</v>
      </c>
      <c r="H470" s="683">
        <v>8458</v>
      </c>
      <c r="I470" s="683">
        <v>1252</v>
      </c>
      <c r="J470" s="683">
        <v>2508</v>
      </c>
      <c r="K470" s="683">
        <v>668</v>
      </c>
    </row>
    <row r="471" spans="1:11" s="363" customFormat="1" ht="13.5">
      <c r="A471" s="790" t="s">
        <v>15</v>
      </c>
      <c r="B471" s="790"/>
      <c r="C471" s="790"/>
      <c r="D471" s="790"/>
      <c r="E471" s="791">
        <v>14252</v>
      </c>
      <c r="F471" s="791">
        <v>27449</v>
      </c>
      <c r="G471" s="791">
        <v>6712</v>
      </c>
      <c r="H471" s="791">
        <v>26746</v>
      </c>
      <c r="I471" s="791">
        <v>3960</v>
      </c>
      <c r="J471" s="791">
        <v>7930</v>
      </c>
      <c r="K471" s="791">
        <v>2113</v>
      </c>
    </row>
    <row r="472" spans="1:11" s="363" customFormat="1" ht="13.5">
      <c r="A472" s="387"/>
      <c r="B472" s="387"/>
      <c r="C472" s="387"/>
      <c r="D472" s="387"/>
      <c r="E472" s="384"/>
      <c r="F472" s="384"/>
      <c r="G472" s="384"/>
      <c r="H472" s="384"/>
      <c r="I472" s="384"/>
      <c r="J472" s="384"/>
      <c r="K472" s="384"/>
    </row>
    <row r="473" spans="1:11" s="363" customFormat="1" ht="13.5">
      <c r="A473" s="390"/>
      <c r="B473" s="390"/>
      <c r="C473" s="390"/>
      <c r="D473" s="390"/>
      <c r="E473" s="381"/>
      <c r="F473" s="381"/>
      <c r="G473" s="381"/>
      <c r="H473" s="381"/>
      <c r="I473" s="381"/>
      <c r="J473" s="381"/>
      <c r="K473" s="381"/>
    </row>
    <row r="474" spans="1:11" s="363" customFormat="1" ht="13.5">
      <c r="A474" s="390"/>
      <c r="B474" s="390"/>
      <c r="C474" s="390"/>
      <c r="D474" s="390"/>
      <c r="E474" s="381"/>
      <c r="F474" s="381"/>
      <c r="G474" s="381"/>
      <c r="H474" s="381"/>
      <c r="I474" s="381"/>
      <c r="J474" s="381"/>
      <c r="K474" s="381"/>
    </row>
    <row r="475" spans="1:11" s="363" customFormat="1" ht="13.5">
      <c r="A475" s="756" t="s">
        <v>164</v>
      </c>
      <c r="B475" s="756"/>
      <c r="C475" s="756"/>
      <c r="D475" s="756"/>
      <c r="E475" s="787"/>
      <c r="F475" s="787"/>
      <c r="G475" s="787"/>
      <c r="H475" s="787"/>
      <c r="I475" s="787"/>
      <c r="J475" s="787"/>
      <c r="K475" s="787"/>
    </row>
    <row r="476" spans="1:11" s="363" customFormat="1" ht="13.5">
      <c r="A476" s="756"/>
      <c r="B476" s="756"/>
      <c r="C476" s="756"/>
      <c r="D476" s="756"/>
      <c r="E476" s="787"/>
      <c r="F476" s="787"/>
      <c r="G476" s="787"/>
      <c r="H476" s="787"/>
      <c r="I476" s="787"/>
      <c r="J476" s="787"/>
      <c r="K476" s="787"/>
    </row>
    <row r="477" spans="1:11" s="363" customFormat="1" ht="13.5" customHeight="1">
      <c r="A477" s="756"/>
      <c r="B477" s="756"/>
      <c r="C477" s="756"/>
      <c r="D477" s="756"/>
      <c r="E477" s="788" t="s">
        <v>668</v>
      </c>
      <c r="F477" s="788" t="s">
        <v>669</v>
      </c>
      <c r="G477" s="788" t="s">
        <v>670</v>
      </c>
      <c r="H477" s="789" t="s">
        <v>39</v>
      </c>
      <c r="I477" s="788" t="s">
        <v>668</v>
      </c>
      <c r="J477" s="788" t="s">
        <v>669</v>
      </c>
      <c r="K477" s="788" t="s">
        <v>670</v>
      </c>
    </row>
    <row r="478" spans="1:11" s="363" customFormat="1" ht="13.5">
      <c r="A478" s="610" t="s">
        <v>242</v>
      </c>
      <c r="B478" s="610"/>
      <c r="C478" s="610"/>
      <c r="D478" s="610"/>
      <c r="E478" s="598">
        <v>852</v>
      </c>
      <c r="F478" s="598">
        <v>1543</v>
      </c>
      <c r="G478" s="598">
        <v>516</v>
      </c>
      <c r="H478" s="627">
        <v>1456</v>
      </c>
      <c r="I478" s="598">
        <v>401</v>
      </c>
      <c r="J478" s="598">
        <v>886</v>
      </c>
      <c r="K478" s="598">
        <v>169</v>
      </c>
    </row>
    <row r="479" spans="1:11" s="363" customFormat="1" ht="13.5">
      <c r="A479" s="611" t="s">
        <v>666</v>
      </c>
      <c r="B479" s="611"/>
      <c r="C479" s="611"/>
      <c r="D479" s="611"/>
      <c r="E479" s="579">
        <v>4224</v>
      </c>
      <c r="F479" s="584">
        <v>7431</v>
      </c>
      <c r="G479" s="584">
        <v>1672</v>
      </c>
      <c r="H479" s="997">
        <v>7237</v>
      </c>
      <c r="I479" s="584">
        <v>791</v>
      </c>
      <c r="J479" s="584">
        <v>2067</v>
      </c>
      <c r="K479" s="584">
        <v>2</v>
      </c>
    </row>
    <row r="480" spans="1:11" s="363" customFormat="1" ht="13.5">
      <c r="A480" s="645" t="s">
        <v>667</v>
      </c>
      <c r="B480" s="645"/>
      <c r="C480" s="645"/>
      <c r="D480" s="645"/>
      <c r="E480" s="613">
        <v>853</v>
      </c>
      <c r="F480" s="613">
        <v>1348</v>
      </c>
      <c r="G480" s="613">
        <v>448</v>
      </c>
      <c r="H480" s="650">
        <v>865</v>
      </c>
      <c r="I480" s="650">
        <v>675</v>
      </c>
      <c r="J480" s="650">
        <v>1531</v>
      </c>
      <c r="K480" s="650">
        <v>278</v>
      </c>
    </row>
    <row r="481" spans="1:11" s="363" customFormat="1" ht="13.5">
      <c r="A481" s="610" t="s">
        <v>846</v>
      </c>
      <c r="B481" s="585"/>
      <c r="C481" s="585"/>
      <c r="D481" s="585"/>
      <c r="E481" s="579">
        <v>-1271</v>
      </c>
      <c r="F481" s="579"/>
      <c r="G481" s="579"/>
      <c r="H481" s="622">
        <v>-1023</v>
      </c>
      <c r="I481" s="622">
        <v>-689</v>
      </c>
      <c r="J481" s="622"/>
      <c r="K481" s="622"/>
    </row>
    <row r="482" spans="1:11" s="363" customFormat="1" ht="13.5">
      <c r="A482" s="733" t="s">
        <v>14</v>
      </c>
      <c r="B482" s="733"/>
      <c r="C482" s="733"/>
      <c r="D482" s="733"/>
      <c r="E482" s="683">
        <v>4657</v>
      </c>
      <c r="F482" s="683">
        <v>8752</v>
      </c>
      <c r="G482" s="683">
        <v>2122</v>
      </c>
      <c r="H482" s="683">
        <v>8534</v>
      </c>
      <c r="I482" s="683">
        <v>1177</v>
      </c>
      <c r="J482" s="683">
        <v>2585</v>
      </c>
      <c r="K482" s="683">
        <v>493</v>
      </c>
    </row>
    <row r="483" spans="1:11" s="363" customFormat="1" ht="13.5">
      <c r="A483" s="775" t="s">
        <v>15</v>
      </c>
      <c r="B483" s="775"/>
      <c r="C483" s="775"/>
      <c r="D483" s="775"/>
      <c r="E483" s="686">
        <v>14728</v>
      </c>
      <c r="F483" s="686">
        <v>27676</v>
      </c>
      <c r="G483" s="686">
        <v>6711</v>
      </c>
      <c r="H483" s="686">
        <v>26987</v>
      </c>
      <c r="I483" s="686">
        <v>3723</v>
      </c>
      <c r="J483" s="686">
        <v>8173</v>
      </c>
      <c r="K483" s="686">
        <v>1559</v>
      </c>
    </row>
    <row r="484" spans="1:11" s="363" customFormat="1" ht="13.5">
      <c r="A484" s="387"/>
      <c r="B484" s="387"/>
      <c r="C484" s="387"/>
      <c r="D484" s="387"/>
      <c r="E484" s="384"/>
      <c r="F484" s="384"/>
      <c r="G484" s="384"/>
      <c r="H484" s="388"/>
      <c r="I484" s="430"/>
      <c r="J484" s="500"/>
      <c r="K484" s="357"/>
    </row>
    <row r="485" spans="1:11" s="363" customFormat="1" ht="13.5">
      <c r="A485" s="390"/>
      <c r="B485" s="390"/>
      <c r="C485" s="390"/>
      <c r="D485" s="390"/>
      <c r="E485" s="381"/>
      <c r="F485" s="381"/>
      <c r="G485" s="381"/>
      <c r="H485" s="389"/>
      <c r="I485" s="427"/>
      <c r="J485" s="547"/>
      <c r="K485" s="273"/>
    </row>
    <row r="486" spans="1:11" s="363" customFormat="1" ht="54" customHeight="1">
      <c r="A486" s="1049" t="s">
        <v>699</v>
      </c>
      <c r="B486" s="1049"/>
      <c r="C486" s="1049"/>
      <c r="D486" s="1049"/>
      <c r="E486" s="1049"/>
      <c r="F486" s="1049"/>
      <c r="G486" s="1049"/>
      <c r="H486" s="1049"/>
      <c r="I486" s="1049"/>
      <c r="J486" s="1049"/>
      <c r="K486" s="1049"/>
    </row>
    <row r="487" spans="1:11" s="363" customFormat="1" ht="13.5">
      <c r="A487" s="802" t="s">
        <v>16</v>
      </c>
      <c r="B487" s="802"/>
      <c r="C487" s="802"/>
      <c r="D487" s="398"/>
      <c r="E487" s="372"/>
      <c r="F487" s="372"/>
      <c r="G487" s="377"/>
      <c r="H487" s="377"/>
      <c r="I487" s="377"/>
      <c r="J487" s="377"/>
      <c r="K487" s="377"/>
    </row>
    <row r="488" spans="1:11" s="363" customFormat="1" ht="6" customHeight="1">
      <c r="A488" s="398"/>
      <c r="B488" s="398"/>
      <c r="C488" s="398"/>
      <c r="D488" s="398"/>
      <c r="E488" s="372"/>
      <c r="F488" s="372"/>
      <c r="G488" s="377"/>
      <c r="H488" s="377"/>
      <c r="I488" s="377"/>
      <c r="J488" s="377"/>
      <c r="K488" s="377"/>
    </row>
    <row r="489" spans="1:11" s="363" customFormat="1" ht="53.25" customHeight="1">
      <c r="A489" s="1049" t="s">
        <v>88</v>
      </c>
      <c r="B489" s="1049"/>
      <c r="C489" s="1049"/>
      <c r="D489" s="1049"/>
      <c r="E489" s="1049"/>
      <c r="F489" s="1049"/>
      <c r="G489" s="1049"/>
      <c r="H489" s="1049"/>
      <c r="I489" s="1049"/>
      <c r="J489" s="1049"/>
      <c r="K489" s="1049"/>
    </row>
    <row r="490" spans="1:11" ht="6" customHeight="1">
      <c r="A490" s="47"/>
      <c r="B490" s="47"/>
      <c r="C490" s="47"/>
      <c r="D490" s="47"/>
      <c r="E490" s="46"/>
      <c r="F490" s="46"/>
      <c r="G490" s="49"/>
      <c r="H490" s="49"/>
      <c r="I490" s="49"/>
      <c r="J490" s="370"/>
      <c r="K490" s="370"/>
    </row>
    <row r="491" spans="1:11" s="363" customFormat="1" ht="27" customHeight="1">
      <c r="A491" s="1049" t="s">
        <v>550</v>
      </c>
      <c r="B491" s="1049"/>
      <c r="C491" s="1049"/>
      <c r="D491" s="1049"/>
      <c r="E491" s="1049"/>
      <c r="F491" s="1049"/>
      <c r="G491" s="1049"/>
      <c r="H491" s="1049"/>
      <c r="I491" s="1049"/>
      <c r="J491" s="1049"/>
      <c r="K491" s="1049"/>
    </row>
    <row r="492" spans="1:11" s="363" customFormat="1" ht="6" customHeight="1">
      <c r="A492" s="364"/>
      <c r="B492" s="364"/>
      <c r="C492" s="364"/>
      <c r="D492" s="364"/>
      <c r="E492" s="364"/>
      <c r="F492" s="364"/>
      <c r="G492" s="364"/>
      <c r="H492" s="364"/>
      <c r="I492" s="364"/>
      <c r="J492" s="364"/>
      <c r="K492" s="364"/>
    </row>
    <row r="493" spans="1:11" s="363" customFormat="1" ht="13.5">
      <c r="A493" s="603" t="s">
        <v>17</v>
      </c>
      <c r="B493" s="603"/>
      <c r="C493" s="603"/>
      <c r="D493" s="313"/>
      <c r="E493" s="372"/>
      <c r="F493" s="372"/>
      <c r="G493" s="371"/>
      <c r="H493" s="371"/>
      <c r="I493" s="371"/>
      <c r="J493" s="371"/>
      <c r="K493" s="371"/>
    </row>
    <row r="494" spans="1:11" s="363" customFormat="1" ht="13.5">
      <c r="A494" s="313"/>
      <c r="B494" s="313"/>
      <c r="C494" s="313"/>
      <c r="D494" s="313"/>
      <c r="E494" s="372"/>
      <c r="F494" s="372"/>
      <c r="G494" s="371"/>
      <c r="H494" s="371"/>
      <c r="I494" s="371"/>
      <c r="J494" s="371"/>
      <c r="K494" s="371"/>
    </row>
    <row r="495" spans="1:11" s="363" customFormat="1" ht="13.5">
      <c r="A495" s="269"/>
      <c r="B495" s="269"/>
      <c r="C495" s="269"/>
      <c r="D495" s="269"/>
      <c r="E495" s="372"/>
      <c r="F495" s="372"/>
      <c r="G495" s="371"/>
      <c r="H495" s="371"/>
      <c r="I495" s="371"/>
      <c r="J495" s="371"/>
      <c r="K495" s="371"/>
    </row>
    <row r="496" spans="1:11" s="363" customFormat="1" ht="13.5">
      <c r="A496" s="594" t="s">
        <v>46</v>
      </c>
      <c r="B496" s="594"/>
      <c r="C496" s="594"/>
      <c r="D496" s="594"/>
      <c r="E496" s="786"/>
      <c r="F496" s="786"/>
      <c r="G496" s="786" t="s">
        <v>201</v>
      </c>
      <c r="H496" s="786" t="s">
        <v>199</v>
      </c>
      <c r="I496" s="786" t="s">
        <v>200</v>
      </c>
      <c r="J496" s="786" t="s">
        <v>254</v>
      </c>
      <c r="K496" s="786" t="s">
        <v>415</v>
      </c>
    </row>
    <row r="497" spans="1:11" s="363" customFormat="1" ht="13.5">
      <c r="A497" s="965" t="s">
        <v>256</v>
      </c>
      <c r="B497" s="965"/>
      <c r="C497" s="965"/>
      <c r="D497" s="979"/>
      <c r="E497" s="502"/>
      <c r="F497" s="502"/>
      <c r="G497" s="502"/>
      <c r="H497" s="502"/>
      <c r="I497" s="502"/>
      <c r="J497" s="502"/>
      <c r="K497" s="502"/>
    </row>
    <row r="498" spans="1:11" s="363" customFormat="1" ht="13.5">
      <c r="A498" s="585" t="s">
        <v>718</v>
      </c>
      <c r="B498" s="585"/>
      <c r="C498" s="585"/>
      <c r="D498" s="585"/>
      <c r="E498" s="584"/>
      <c r="F498" s="584"/>
      <c r="G498" s="579">
        <v>6564</v>
      </c>
      <c r="H498" s="579">
        <v>17289</v>
      </c>
      <c r="I498" s="579">
        <v>4017</v>
      </c>
      <c r="J498" s="579">
        <v>4</v>
      </c>
      <c r="K498" s="579">
        <v>27874</v>
      </c>
    </row>
    <row r="499" spans="1:11" s="363" customFormat="1" ht="13.5">
      <c r="A499" s="585" t="s">
        <v>113</v>
      </c>
      <c r="B499" s="585"/>
      <c r="C499" s="585"/>
      <c r="D499" s="585"/>
      <c r="E499" s="584"/>
      <c r="F499" s="584"/>
      <c r="G499" s="579">
        <v>77831</v>
      </c>
      <c r="H499" s="579">
        <v>165317</v>
      </c>
      <c r="I499" s="579">
        <v>35476</v>
      </c>
      <c r="J499" s="579">
        <v>58380</v>
      </c>
      <c r="K499" s="579">
        <v>337003</v>
      </c>
    </row>
    <row r="500" spans="1:11" s="363" customFormat="1" ht="13.5">
      <c r="A500" s="585" t="s">
        <v>158</v>
      </c>
      <c r="B500" s="585"/>
      <c r="C500" s="585"/>
      <c r="D500" s="585"/>
      <c r="E500" s="584"/>
      <c r="F500" s="584"/>
      <c r="G500" s="579">
        <v>550588</v>
      </c>
      <c r="H500" s="579">
        <v>602535</v>
      </c>
      <c r="I500" s="579">
        <v>446871</v>
      </c>
      <c r="J500" s="579">
        <v>971476</v>
      </c>
      <c r="K500" s="579">
        <v>2571470</v>
      </c>
    </row>
    <row r="501" spans="1:11" s="363" customFormat="1" ht="13.5">
      <c r="A501" s="585" t="s">
        <v>382</v>
      </c>
      <c r="B501" s="585"/>
      <c r="C501" s="585"/>
      <c r="D501" s="585"/>
      <c r="E501" s="584"/>
      <c r="F501" s="584"/>
      <c r="G501" s="579">
        <v>146065</v>
      </c>
      <c r="H501" s="579">
        <v>179010</v>
      </c>
      <c r="I501" s="579">
        <v>12216</v>
      </c>
      <c r="J501" s="579">
        <v>72307</v>
      </c>
      <c r="K501" s="579">
        <v>409598</v>
      </c>
    </row>
    <row r="502" spans="1:11" s="363" customFormat="1" ht="13.5">
      <c r="A502" s="585" t="s">
        <v>372</v>
      </c>
      <c r="B502" s="585"/>
      <c r="C502" s="585"/>
      <c r="D502" s="585"/>
      <c r="E502" s="584"/>
      <c r="F502" s="584"/>
      <c r="G502" s="579">
        <v>29669</v>
      </c>
      <c r="H502" s="579">
        <v>25537</v>
      </c>
      <c r="I502" s="579">
        <v>16474</v>
      </c>
      <c r="J502" s="579">
        <v>26936</v>
      </c>
      <c r="K502" s="579">
        <v>98616</v>
      </c>
    </row>
    <row r="503" spans="1:11" s="363" customFormat="1" ht="13.5">
      <c r="A503" s="585" t="s">
        <v>467</v>
      </c>
      <c r="B503" s="585"/>
      <c r="C503" s="585"/>
      <c r="D503" s="585"/>
      <c r="E503" s="584"/>
      <c r="F503" s="584"/>
      <c r="G503" s="579">
        <v>58675</v>
      </c>
      <c r="H503" s="579">
        <v>57171</v>
      </c>
      <c r="I503" s="579">
        <v>45117</v>
      </c>
      <c r="J503" s="579">
        <v>18669</v>
      </c>
      <c r="K503" s="579">
        <v>179632</v>
      </c>
    </row>
    <row r="504" spans="1:11" s="363" customFormat="1" ht="12" customHeight="1">
      <c r="A504" s="585" t="s">
        <v>510</v>
      </c>
      <c r="B504" s="585"/>
      <c r="C504" s="585"/>
      <c r="D504" s="585"/>
      <c r="E504" s="584"/>
      <c r="F504" s="584"/>
      <c r="G504" s="579">
        <v>21146</v>
      </c>
      <c r="H504" s="579">
        <v>74891</v>
      </c>
      <c r="I504" s="579">
        <v>19906</v>
      </c>
      <c r="J504" s="579">
        <v>45693</v>
      </c>
      <c r="K504" s="579">
        <v>161635</v>
      </c>
    </row>
    <row r="505" spans="1:11" s="363" customFormat="1" ht="13.5">
      <c r="A505" s="585" t="s">
        <v>255</v>
      </c>
      <c r="B505" s="585"/>
      <c r="C505" s="585"/>
      <c r="D505" s="585"/>
      <c r="E505" s="584"/>
      <c r="F505" s="584"/>
      <c r="G505" s="579">
        <v>1081</v>
      </c>
      <c r="H505" s="579">
        <v>72</v>
      </c>
      <c r="I505" s="579">
        <v>0</v>
      </c>
      <c r="J505" s="579">
        <v>8834</v>
      </c>
      <c r="K505" s="579">
        <v>9987</v>
      </c>
    </row>
    <row r="506" spans="1:11" s="363" customFormat="1" ht="13.5">
      <c r="A506" s="585" t="s">
        <v>551</v>
      </c>
      <c r="B506" s="585"/>
      <c r="C506" s="585"/>
      <c r="D506" s="585"/>
      <c r="E506" s="584"/>
      <c r="F506" s="584"/>
      <c r="G506" s="579">
        <v>4142</v>
      </c>
      <c r="H506" s="579">
        <v>581</v>
      </c>
      <c r="I506" s="579">
        <v>0</v>
      </c>
      <c r="J506" s="579">
        <v>0</v>
      </c>
      <c r="K506" s="579">
        <v>4722</v>
      </c>
    </row>
    <row r="507" spans="1:11" s="363" customFormat="1" ht="13.5">
      <c r="A507" s="776" t="s">
        <v>507</v>
      </c>
      <c r="B507" s="776"/>
      <c r="C507" s="776"/>
      <c r="D507" s="776"/>
      <c r="E507" s="584"/>
      <c r="F507" s="584"/>
      <c r="G507" s="579">
        <v>11691</v>
      </c>
      <c r="H507" s="579">
        <v>838</v>
      </c>
      <c r="I507" s="579">
        <v>667</v>
      </c>
      <c r="J507" s="579">
        <v>0</v>
      </c>
      <c r="K507" s="579">
        <v>13196</v>
      </c>
    </row>
    <row r="508" spans="1:11" s="363" customFormat="1" ht="13.5">
      <c r="A508" s="776" t="s">
        <v>360</v>
      </c>
      <c r="B508" s="776"/>
      <c r="C508" s="776"/>
      <c r="D508" s="776"/>
      <c r="E508" s="584"/>
      <c r="F508" s="584"/>
      <c r="G508" s="579">
        <v>6354</v>
      </c>
      <c r="H508" s="579">
        <v>16775</v>
      </c>
      <c r="I508" s="579">
        <v>16269</v>
      </c>
      <c r="J508" s="579">
        <v>0</v>
      </c>
      <c r="K508" s="579">
        <v>39398</v>
      </c>
    </row>
    <row r="509" spans="1:11" s="363" customFormat="1" ht="13.5">
      <c r="A509" s="776" t="s">
        <v>831</v>
      </c>
      <c r="B509" s="776"/>
      <c r="C509" s="776"/>
      <c r="D509" s="776"/>
      <c r="E509" s="584"/>
      <c r="F509" s="584"/>
      <c r="G509" s="579">
        <v>0</v>
      </c>
      <c r="H509" s="579">
        <v>666</v>
      </c>
      <c r="I509" s="579">
        <v>387</v>
      </c>
      <c r="J509" s="579">
        <v>0</v>
      </c>
      <c r="K509" s="579">
        <v>1052</v>
      </c>
    </row>
    <row r="510" spans="1:11" s="363" customFormat="1" ht="13.5">
      <c r="A510" s="776" t="s">
        <v>672</v>
      </c>
      <c r="B510" s="776"/>
      <c r="C510" s="776"/>
      <c r="D510" s="776"/>
      <c r="E510" s="584"/>
      <c r="F510" s="584"/>
      <c r="G510" s="579">
        <v>1458</v>
      </c>
      <c r="H510" s="579">
        <v>0</v>
      </c>
      <c r="I510" s="579">
        <v>3892</v>
      </c>
      <c r="J510" s="579">
        <v>500</v>
      </c>
      <c r="K510" s="579">
        <v>5850</v>
      </c>
    </row>
    <row r="511" spans="1:11" s="363" customFormat="1" ht="13.5">
      <c r="A511" s="777" t="s">
        <v>212</v>
      </c>
      <c r="B511" s="777"/>
      <c r="C511" s="777"/>
      <c r="D511" s="777"/>
      <c r="E511" s="584"/>
      <c r="F511" s="584"/>
      <c r="G511" s="579">
        <v>8567</v>
      </c>
      <c r="H511" s="579">
        <v>49361</v>
      </c>
      <c r="I511" s="579">
        <v>12039</v>
      </c>
      <c r="J511" s="579">
        <v>12365</v>
      </c>
      <c r="K511" s="579">
        <v>82332</v>
      </c>
    </row>
    <row r="512" spans="1:11" s="363" customFormat="1" ht="13.5">
      <c r="A512" s="776" t="s">
        <v>362</v>
      </c>
      <c r="B512" s="776"/>
      <c r="C512" s="776"/>
      <c r="D512" s="776"/>
      <c r="E512" s="584"/>
      <c r="F512" s="584"/>
      <c r="G512" s="579">
        <v>8952</v>
      </c>
      <c r="H512" s="579">
        <v>15170</v>
      </c>
      <c r="I512" s="579">
        <v>3884</v>
      </c>
      <c r="J512" s="579">
        <v>0</v>
      </c>
      <c r="K512" s="579">
        <v>28006</v>
      </c>
    </row>
    <row r="513" spans="1:11" s="363" customFormat="1" ht="13.5">
      <c r="A513" s="696" t="s">
        <v>146</v>
      </c>
      <c r="B513" s="696"/>
      <c r="C513" s="696"/>
      <c r="D513" s="696"/>
      <c r="E513" s="683"/>
      <c r="F513" s="683"/>
      <c r="G513" s="683">
        <v>932783</v>
      </c>
      <c r="H513" s="683">
        <v>1205212</v>
      </c>
      <c r="I513" s="683">
        <v>617214</v>
      </c>
      <c r="J513" s="683">
        <v>1215163</v>
      </c>
      <c r="K513" s="683">
        <v>3970372</v>
      </c>
    </row>
    <row r="514" spans="1:11" s="363" customFormat="1" ht="13.5">
      <c r="A514" s="385"/>
      <c r="B514" s="385"/>
      <c r="C514" s="385"/>
      <c r="D514" s="385"/>
      <c r="E514" s="372"/>
      <c r="F514" s="372"/>
      <c r="G514" s="377"/>
      <c r="H514" s="377"/>
      <c r="I514" s="377"/>
      <c r="J514" s="377"/>
      <c r="K514" s="377"/>
    </row>
    <row r="515" spans="1:11" s="363" customFormat="1" ht="13.5">
      <c r="A515" s="782" t="s">
        <v>721</v>
      </c>
      <c r="B515" s="782"/>
      <c r="C515" s="782"/>
      <c r="D515" s="542"/>
      <c r="E515" s="372"/>
      <c r="F515" s="372"/>
      <c r="G515" s="377"/>
      <c r="H515" s="377"/>
      <c r="I515" s="377"/>
      <c r="J515" s="377"/>
      <c r="K515" s="377"/>
    </row>
    <row r="516" spans="1:11" s="363" customFormat="1" ht="13.5">
      <c r="A516" s="611" t="s">
        <v>552</v>
      </c>
      <c r="B516" s="611"/>
      <c r="C516" s="611"/>
      <c r="D516" s="611"/>
      <c r="E516" s="600"/>
      <c r="F516" s="600"/>
      <c r="G516" s="579">
        <v>83083</v>
      </c>
      <c r="H516" s="579">
        <v>338292</v>
      </c>
      <c r="I516" s="579">
        <v>11807</v>
      </c>
      <c r="J516" s="579">
        <v>29876</v>
      </c>
      <c r="K516" s="579">
        <v>463058</v>
      </c>
    </row>
    <row r="517" spans="1:11" s="363" customFormat="1" ht="13.5">
      <c r="A517" s="611" t="s">
        <v>189</v>
      </c>
      <c r="B517" s="611"/>
      <c r="C517" s="611"/>
      <c r="D517" s="611"/>
      <c r="E517" s="600"/>
      <c r="F517" s="600"/>
      <c r="G517" s="579">
        <v>345190</v>
      </c>
      <c r="H517" s="579">
        <v>253441</v>
      </c>
      <c r="I517" s="579">
        <v>988661</v>
      </c>
      <c r="J517" s="579">
        <v>30006</v>
      </c>
      <c r="K517" s="579">
        <v>1617298</v>
      </c>
    </row>
    <row r="518" spans="1:11" s="363" customFormat="1" ht="13.5">
      <c r="A518" s="611" t="s">
        <v>363</v>
      </c>
      <c r="B518" s="611"/>
      <c r="C518" s="611"/>
      <c r="D518" s="611"/>
      <c r="E518" s="600"/>
      <c r="F518" s="600"/>
      <c r="G518" s="579">
        <v>293990</v>
      </c>
      <c r="H518" s="579">
        <v>623827</v>
      </c>
      <c r="I518" s="579">
        <v>12196</v>
      </c>
      <c r="J518" s="579">
        <v>290282</v>
      </c>
      <c r="K518" s="579">
        <v>1220295</v>
      </c>
    </row>
    <row r="519" spans="1:11" s="363" customFormat="1" ht="13.5">
      <c r="A519" s="611" t="s">
        <v>520</v>
      </c>
      <c r="B519" s="611"/>
      <c r="C519" s="611"/>
      <c r="D519" s="611"/>
      <c r="E519" s="600"/>
      <c r="F519" s="600"/>
      <c r="G519" s="579">
        <v>0</v>
      </c>
      <c r="H519" s="579">
        <v>47588</v>
      </c>
      <c r="I519" s="579">
        <v>0</v>
      </c>
      <c r="J519" s="579">
        <v>33551</v>
      </c>
      <c r="K519" s="579">
        <v>81139</v>
      </c>
    </row>
    <row r="520" spans="1:11" s="363" customFormat="1" ht="13.5">
      <c r="A520" s="611" t="s">
        <v>364</v>
      </c>
      <c r="B520" s="611"/>
      <c r="C520" s="611"/>
      <c r="D520" s="611"/>
      <c r="E520" s="600"/>
      <c r="F520" s="600"/>
      <c r="G520" s="579">
        <v>7082</v>
      </c>
      <c r="H520" s="579">
        <v>107576</v>
      </c>
      <c r="I520" s="579">
        <v>0</v>
      </c>
      <c r="J520" s="579">
        <v>37848</v>
      </c>
      <c r="K520" s="579">
        <v>152506</v>
      </c>
    </row>
    <row r="521" spans="1:11" s="363" customFormat="1" ht="13.5">
      <c r="A521" s="611" t="s">
        <v>673</v>
      </c>
      <c r="B521" s="611"/>
      <c r="C521" s="611"/>
      <c r="D521" s="611"/>
      <c r="E521" s="600"/>
      <c r="F521" s="600"/>
      <c r="G521" s="579">
        <v>17023</v>
      </c>
      <c r="H521" s="579">
        <v>29023</v>
      </c>
      <c r="I521" s="579">
        <v>12736</v>
      </c>
      <c r="J521" s="579">
        <v>29451</v>
      </c>
      <c r="K521" s="579">
        <v>88233</v>
      </c>
    </row>
    <row r="522" spans="1:11" s="363" customFormat="1" ht="13.5">
      <c r="A522" s="611" t="s">
        <v>255</v>
      </c>
      <c r="B522" s="611"/>
      <c r="C522" s="611"/>
      <c r="D522" s="611"/>
      <c r="E522" s="600"/>
      <c r="F522" s="600"/>
      <c r="G522" s="579">
        <v>0</v>
      </c>
      <c r="H522" s="579">
        <v>12052</v>
      </c>
      <c r="I522" s="579">
        <v>0</v>
      </c>
      <c r="J522" s="579">
        <v>588</v>
      </c>
      <c r="K522" s="579">
        <v>12640</v>
      </c>
    </row>
    <row r="523" spans="1:11" s="363" customFormat="1" ht="13.5">
      <c r="A523" s="611" t="s">
        <v>674</v>
      </c>
      <c r="B523" s="611"/>
      <c r="C523" s="611"/>
      <c r="D523" s="611"/>
      <c r="E523" s="600"/>
      <c r="F523" s="600"/>
      <c r="G523" s="579">
        <v>7719</v>
      </c>
      <c r="H523" s="579">
        <v>243</v>
      </c>
      <c r="I523" s="579">
        <v>0</v>
      </c>
      <c r="J523" s="579">
        <v>0</v>
      </c>
      <c r="K523" s="579">
        <v>7962</v>
      </c>
    </row>
    <row r="524" spans="1:11" s="363" customFormat="1" ht="13.5">
      <c r="A524" s="777" t="s">
        <v>212</v>
      </c>
      <c r="B524" s="777"/>
      <c r="C524" s="777"/>
      <c r="D524" s="777"/>
      <c r="E524" s="600"/>
      <c r="F524" s="600"/>
      <c r="G524" s="579">
        <v>18146</v>
      </c>
      <c r="H524" s="579">
        <v>44717</v>
      </c>
      <c r="I524" s="579">
        <v>7561</v>
      </c>
      <c r="J524" s="579">
        <v>13607</v>
      </c>
      <c r="K524" s="579">
        <v>84031</v>
      </c>
    </row>
    <row r="525" spans="1:179" s="363" customFormat="1" ht="13.5">
      <c r="A525" s="611" t="s">
        <v>270</v>
      </c>
      <c r="B525" s="611"/>
      <c r="C525" s="611"/>
      <c r="D525" s="611"/>
      <c r="E525" s="600"/>
      <c r="F525" s="600"/>
      <c r="G525" s="579">
        <v>15598</v>
      </c>
      <c r="H525" s="579">
        <v>14106</v>
      </c>
      <c r="I525" s="579">
        <v>11688</v>
      </c>
      <c r="J525" s="579">
        <v>0</v>
      </c>
      <c r="K525" s="579">
        <v>41392</v>
      </c>
      <c r="FW525" s="370"/>
    </row>
    <row r="526" spans="1:179" s="363" customFormat="1" ht="13.5">
      <c r="A526" s="585" t="s">
        <v>759</v>
      </c>
      <c r="B526" s="585"/>
      <c r="C526" s="585"/>
      <c r="D526" s="585"/>
      <c r="E526" s="600"/>
      <c r="F526" s="600"/>
      <c r="G526" s="579">
        <v>201817</v>
      </c>
      <c r="H526" s="579">
        <v>0</v>
      </c>
      <c r="I526" s="579">
        <v>0</v>
      </c>
      <c r="J526" s="579">
        <v>0</v>
      </c>
      <c r="K526" s="579">
        <v>201817</v>
      </c>
      <c r="FW526" s="370"/>
    </row>
    <row r="527" spans="1:11" s="363" customFormat="1" ht="13.5">
      <c r="A527" s="696" t="s">
        <v>722</v>
      </c>
      <c r="B527" s="696"/>
      <c r="C527" s="696"/>
      <c r="D527" s="696"/>
      <c r="E527" s="683"/>
      <c r="F527" s="683"/>
      <c r="G527" s="683">
        <v>989648</v>
      </c>
      <c r="H527" s="683">
        <v>1470865</v>
      </c>
      <c r="I527" s="683">
        <v>1044649</v>
      </c>
      <c r="J527" s="683">
        <v>465210</v>
      </c>
      <c r="K527" s="683">
        <v>3970372</v>
      </c>
    </row>
    <row r="528" spans="1:11" s="363" customFormat="1" ht="13.5">
      <c r="A528" s="368"/>
      <c r="B528" s="368"/>
      <c r="C528" s="368"/>
      <c r="D528" s="368"/>
      <c r="E528" s="372"/>
      <c r="F528" s="372"/>
      <c r="G528" s="377"/>
      <c r="H528" s="377"/>
      <c r="I528" s="377"/>
      <c r="J528" s="377"/>
      <c r="K528" s="377"/>
    </row>
    <row r="529" spans="1:11" s="363" customFormat="1" ht="13.5">
      <c r="A529" s="603" t="s">
        <v>671</v>
      </c>
      <c r="B529" s="603"/>
      <c r="C529" s="603"/>
      <c r="D529" s="313"/>
      <c r="E529" s="579"/>
      <c r="F529" s="579"/>
      <c r="G529" s="579">
        <v>-56865</v>
      </c>
      <c r="H529" s="579">
        <v>-265653</v>
      </c>
      <c r="I529" s="579">
        <v>-427435</v>
      </c>
      <c r="J529" s="579">
        <v>749953</v>
      </c>
      <c r="K529" s="785"/>
    </row>
    <row r="530" spans="1:11" s="363" customFormat="1" ht="13.5">
      <c r="A530" s="603" t="s">
        <v>231</v>
      </c>
      <c r="B530" s="603"/>
      <c r="C530" s="603"/>
      <c r="D530" s="313"/>
      <c r="E530" s="579"/>
      <c r="F530" s="579"/>
      <c r="G530" s="579">
        <v>-142609</v>
      </c>
      <c r="H530" s="579">
        <v>382940</v>
      </c>
      <c r="I530" s="579">
        <v>442759</v>
      </c>
      <c r="J530" s="579">
        <v>-683090</v>
      </c>
      <c r="K530" s="785"/>
    </row>
    <row r="531" spans="1:11" s="363" customFormat="1" ht="13.5">
      <c r="A531" s="368"/>
      <c r="B531" s="368"/>
      <c r="C531" s="368"/>
      <c r="D531" s="368"/>
      <c r="E531" s="372"/>
      <c r="F531" s="381"/>
      <c r="G531" s="381"/>
      <c r="H531" s="381"/>
      <c r="I531" s="381"/>
      <c r="J531" s="381"/>
      <c r="K531" s="381"/>
    </row>
    <row r="532" spans="1:11" s="363" customFormat="1" ht="13.5">
      <c r="A532" s="989" t="s">
        <v>47</v>
      </c>
      <c r="B532" s="989"/>
      <c r="C532" s="989"/>
      <c r="D532" s="989"/>
      <c r="E532" s="686"/>
      <c r="F532" s="686"/>
      <c r="G532" s="686">
        <v>-199474</v>
      </c>
      <c r="H532" s="686">
        <v>117287</v>
      </c>
      <c r="I532" s="686">
        <v>15324</v>
      </c>
      <c r="J532" s="686">
        <v>66863</v>
      </c>
      <c r="K532" s="575"/>
    </row>
    <row r="533" spans="1:11" s="363" customFormat="1" ht="6" customHeight="1">
      <c r="A533" s="989"/>
      <c r="B533" s="989"/>
      <c r="C533" s="989"/>
      <c r="D533" s="989"/>
      <c r="E533" s="686"/>
      <c r="F533" s="686"/>
      <c r="G533" s="686"/>
      <c r="H533" s="686"/>
      <c r="I533" s="686"/>
      <c r="J533" s="686"/>
      <c r="K533" s="575"/>
    </row>
    <row r="534" spans="1:11" s="363" customFormat="1" ht="13.5">
      <c r="A534" s="989" t="s">
        <v>89</v>
      </c>
      <c r="B534" s="989"/>
      <c r="C534" s="989"/>
      <c r="D534" s="989"/>
      <c r="E534" s="686"/>
      <c r="F534" s="686"/>
      <c r="G534" s="686">
        <v>-114199</v>
      </c>
      <c r="H534" s="686">
        <v>62690</v>
      </c>
      <c r="I534" s="686">
        <v>15168</v>
      </c>
      <c r="J534" s="686">
        <v>36341</v>
      </c>
      <c r="K534" s="575"/>
    </row>
    <row r="535" spans="1:11" s="363" customFormat="1" ht="13.5">
      <c r="A535" s="522"/>
      <c r="B535" s="522"/>
      <c r="C535" s="522"/>
      <c r="D535" s="522"/>
      <c r="E535" s="774"/>
      <c r="F535" s="774"/>
      <c r="G535" s="774"/>
      <c r="H535" s="774"/>
      <c r="I535" s="774"/>
      <c r="J535" s="774"/>
      <c r="K535" s="575"/>
    </row>
    <row r="536" spans="1:11" s="363" customFormat="1" ht="13.5">
      <c r="A536" s="782" t="s">
        <v>267</v>
      </c>
      <c r="B536" s="782"/>
      <c r="C536" s="782"/>
      <c r="D536" s="542"/>
      <c r="E536" s="381"/>
      <c r="F536" s="381"/>
      <c r="G536" s="381"/>
      <c r="H536" s="381"/>
      <c r="I536" s="381"/>
      <c r="J536" s="381"/>
      <c r="K536" s="380"/>
    </row>
    <row r="537" spans="1:11" s="363" customFormat="1" ht="6" customHeight="1">
      <c r="A537" s="782"/>
      <c r="B537" s="782"/>
      <c r="C537" s="782"/>
      <c r="D537" s="542"/>
      <c r="E537" s="381"/>
      <c r="F537" s="381"/>
      <c r="G537" s="381"/>
      <c r="H537" s="381"/>
      <c r="I537" s="381"/>
      <c r="J537" s="381"/>
      <c r="K537" s="380"/>
    </row>
    <row r="538" spans="1:11" s="363" customFormat="1" ht="13.5">
      <c r="A538" s="802" t="s">
        <v>115</v>
      </c>
      <c r="B538" s="802"/>
      <c r="C538" s="802"/>
      <c r="D538" s="398"/>
      <c r="E538" s="372"/>
      <c r="F538" s="372"/>
      <c r="G538" s="377"/>
      <c r="H538" s="377"/>
      <c r="I538" s="377"/>
      <c r="J538" s="377"/>
      <c r="K538" s="377"/>
    </row>
    <row r="539" spans="1:11" s="363" customFormat="1" ht="5.25" customHeight="1">
      <c r="A539" s="398"/>
      <c r="B539" s="398"/>
      <c r="C539" s="398"/>
      <c r="D539" s="398"/>
      <c r="E539" s="372"/>
      <c r="F539" s="372"/>
      <c r="G539" s="377"/>
      <c r="H539" s="377"/>
      <c r="I539" s="377"/>
      <c r="J539" s="377"/>
      <c r="K539" s="377"/>
    </row>
    <row r="540" spans="1:11" s="363" customFormat="1" ht="40.5" customHeight="1">
      <c r="A540" s="1049" t="s">
        <v>79</v>
      </c>
      <c r="B540" s="1049"/>
      <c r="C540" s="1049"/>
      <c r="D540" s="1049"/>
      <c r="E540" s="1049"/>
      <c r="F540" s="1049"/>
      <c r="G540" s="1049"/>
      <c r="H540" s="1049"/>
      <c r="I540" s="1049"/>
      <c r="J540" s="1049"/>
      <c r="K540" s="1049"/>
    </row>
    <row r="541" spans="1:11" s="363" customFormat="1" ht="13.5">
      <c r="A541" s="586"/>
      <c r="B541" s="586"/>
      <c r="C541" s="586"/>
      <c r="D541" s="586"/>
      <c r="E541" s="586"/>
      <c r="F541" s="586"/>
      <c r="G541" s="586"/>
      <c r="H541" s="586"/>
      <c r="I541" s="586"/>
      <c r="J541" s="586"/>
      <c r="K541" s="586"/>
    </row>
    <row r="542" spans="1:11" s="363" customFormat="1" ht="26.25" customHeight="1">
      <c r="A542" s="1049" t="s">
        <v>144</v>
      </c>
      <c r="B542" s="1049"/>
      <c r="C542" s="1049"/>
      <c r="D542" s="1049"/>
      <c r="E542" s="1049"/>
      <c r="F542" s="1049"/>
      <c r="G542" s="1049"/>
      <c r="H542" s="1049"/>
      <c r="I542" s="1049"/>
      <c r="J542" s="1049"/>
      <c r="K542" s="1049"/>
    </row>
    <row r="543" spans="1:11" s="363" customFormat="1" ht="18" customHeight="1">
      <c r="A543" s="364"/>
      <c r="B543" s="364"/>
      <c r="C543" s="364"/>
      <c r="D543" s="364"/>
      <c r="E543" s="364"/>
      <c r="F543" s="364"/>
      <c r="G543" s="364"/>
      <c r="H543" s="364"/>
      <c r="I543" s="364"/>
      <c r="J543" s="364"/>
      <c r="K543" s="364"/>
    </row>
    <row r="544" spans="1:11" s="363" customFormat="1" ht="27" customHeight="1">
      <c r="A544" s="594" t="s">
        <v>46</v>
      </c>
      <c r="B544" s="594"/>
      <c r="C544" s="594"/>
      <c r="D544" s="664"/>
      <c r="E544" s="781"/>
      <c r="F544" s="783" t="s">
        <v>485</v>
      </c>
      <c r="G544" s="783" t="s">
        <v>434</v>
      </c>
      <c r="H544" s="783" t="s">
        <v>435</v>
      </c>
      <c r="I544" s="783" t="s">
        <v>436</v>
      </c>
      <c r="J544" s="783" t="s">
        <v>198</v>
      </c>
      <c r="K544" s="784" t="s">
        <v>415</v>
      </c>
    </row>
    <row r="545" spans="1:11" s="363" customFormat="1" ht="13.5">
      <c r="A545" s="965" t="s">
        <v>256</v>
      </c>
      <c r="B545" s="965"/>
      <c r="C545" s="965"/>
      <c r="D545" s="979"/>
      <c r="E545" s="382"/>
      <c r="F545" s="382"/>
      <c r="G545" s="383"/>
      <c r="H545" s="503"/>
      <c r="I545" s="503"/>
      <c r="J545" s="503"/>
      <c r="K545" s="503"/>
    </row>
    <row r="546" spans="1:11" s="363" customFormat="1" ht="13.5">
      <c r="A546" s="641" t="s">
        <v>718</v>
      </c>
      <c r="B546" s="641"/>
      <c r="C546" s="641"/>
      <c r="D546" s="641"/>
      <c r="E546" s="778"/>
      <c r="F546" s="579">
        <v>27874</v>
      </c>
      <c r="G546" s="579">
        <v>0</v>
      </c>
      <c r="H546" s="579">
        <v>0</v>
      </c>
      <c r="I546" s="579">
        <v>0</v>
      </c>
      <c r="J546" s="579">
        <v>0</v>
      </c>
      <c r="K546" s="579">
        <v>27874</v>
      </c>
    </row>
    <row r="547" spans="1:11" s="363" customFormat="1" ht="13.5">
      <c r="A547" s="585" t="s">
        <v>113</v>
      </c>
      <c r="B547" s="585"/>
      <c r="C547" s="585"/>
      <c r="D547" s="585"/>
      <c r="E547" s="778"/>
      <c r="F547" s="579">
        <v>260999</v>
      </c>
      <c r="G547" s="579">
        <v>75435</v>
      </c>
      <c r="H547" s="579">
        <v>569</v>
      </c>
      <c r="I547" s="579">
        <v>0</v>
      </c>
      <c r="J547" s="579">
        <v>0</v>
      </c>
      <c r="K547" s="579">
        <v>337003</v>
      </c>
    </row>
    <row r="548" spans="1:11" s="363" customFormat="1" ht="13.5">
      <c r="A548" s="585" t="s">
        <v>158</v>
      </c>
      <c r="B548" s="585"/>
      <c r="C548" s="585"/>
      <c r="D548" s="585"/>
      <c r="E548" s="778"/>
      <c r="F548" s="579">
        <v>1658629</v>
      </c>
      <c r="G548" s="579">
        <v>498339</v>
      </c>
      <c r="H548" s="579">
        <v>197584</v>
      </c>
      <c r="I548" s="579">
        <v>216918</v>
      </c>
      <c r="J548" s="579">
        <v>0</v>
      </c>
      <c r="K548" s="579">
        <v>2571470</v>
      </c>
    </row>
    <row r="549" spans="1:11" s="363" customFormat="1" ht="13.5">
      <c r="A549" s="585" t="s">
        <v>382</v>
      </c>
      <c r="B549" s="585"/>
      <c r="C549" s="585"/>
      <c r="D549" s="641"/>
      <c r="E549" s="778"/>
      <c r="F549" s="579">
        <v>213020</v>
      </c>
      <c r="G549" s="579">
        <v>47175</v>
      </c>
      <c r="H549" s="579">
        <v>57978</v>
      </c>
      <c r="I549" s="579">
        <v>91425</v>
      </c>
      <c r="J549" s="579">
        <v>0</v>
      </c>
      <c r="K549" s="579">
        <v>409598</v>
      </c>
    </row>
    <row r="550" spans="1:11" s="363" customFormat="1" ht="13.5">
      <c r="A550" s="585" t="s">
        <v>372</v>
      </c>
      <c r="B550" s="585"/>
      <c r="C550" s="585"/>
      <c r="D550" s="641"/>
      <c r="E550" s="778"/>
      <c r="F550" s="579">
        <v>0</v>
      </c>
      <c r="G550" s="579">
        <v>0</v>
      </c>
      <c r="H550" s="579">
        <v>0</v>
      </c>
      <c r="I550" s="579">
        <v>0</v>
      </c>
      <c r="J550" s="579">
        <v>98616</v>
      </c>
      <c r="K550" s="579">
        <v>98616</v>
      </c>
    </row>
    <row r="551" spans="1:11" s="363" customFormat="1" ht="13.5">
      <c r="A551" s="585" t="s">
        <v>467</v>
      </c>
      <c r="B551" s="585"/>
      <c r="C551" s="585"/>
      <c r="D551" s="641"/>
      <c r="E551" s="778"/>
      <c r="F551" s="579">
        <v>21598</v>
      </c>
      <c r="G551" s="579">
        <v>7250</v>
      </c>
      <c r="H551" s="579">
        <v>8814</v>
      </c>
      <c r="I551" s="579">
        <v>27437</v>
      </c>
      <c r="J551" s="579">
        <v>114533</v>
      </c>
      <c r="K551" s="579">
        <v>179632</v>
      </c>
    </row>
    <row r="552" spans="1:11" s="363" customFormat="1" ht="13.5">
      <c r="A552" s="585" t="s">
        <v>510</v>
      </c>
      <c r="B552" s="968"/>
      <c r="C552" s="968"/>
      <c r="D552" s="968"/>
      <c r="E552" s="778"/>
      <c r="F552" s="579">
        <v>161635</v>
      </c>
      <c r="G552" s="579">
        <v>0</v>
      </c>
      <c r="H552" s="579">
        <v>0</v>
      </c>
      <c r="I552" s="579">
        <v>0</v>
      </c>
      <c r="J552" s="579">
        <v>0</v>
      </c>
      <c r="K552" s="579">
        <v>161635</v>
      </c>
    </row>
    <row r="553" spans="1:11" s="363" customFormat="1" ht="13.5">
      <c r="A553" s="585" t="s">
        <v>255</v>
      </c>
      <c r="B553" s="968"/>
      <c r="C553" s="968"/>
      <c r="D553" s="968"/>
      <c r="E553" s="778"/>
      <c r="F553" s="579">
        <v>9987</v>
      </c>
      <c r="G553" s="579">
        <v>0</v>
      </c>
      <c r="H553" s="579">
        <v>0</v>
      </c>
      <c r="I553" s="579">
        <v>0</v>
      </c>
      <c r="J553" s="579">
        <v>0</v>
      </c>
      <c r="K553" s="579">
        <v>9987</v>
      </c>
    </row>
    <row r="554" spans="1:11" s="363" customFormat="1" ht="13.5">
      <c r="A554" s="585" t="s">
        <v>551</v>
      </c>
      <c r="B554" s="641"/>
      <c r="C554" s="641"/>
      <c r="D554" s="641"/>
      <c r="E554" s="778"/>
      <c r="F554" s="579">
        <v>0</v>
      </c>
      <c r="G554" s="579">
        <v>0</v>
      </c>
      <c r="H554" s="579">
        <v>0</v>
      </c>
      <c r="I554" s="579">
        <v>0</v>
      </c>
      <c r="J554" s="579">
        <v>4722</v>
      </c>
      <c r="K554" s="579">
        <v>4722</v>
      </c>
    </row>
    <row r="555" spans="1:11" s="363" customFormat="1" ht="13.5">
      <c r="A555" s="585" t="s">
        <v>507</v>
      </c>
      <c r="B555" s="641"/>
      <c r="C555" s="641"/>
      <c r="D555" s="641"/>
      <c r="E555" s="778"/>
      <c r="F555" s="579">
        <v>0</v>
      </c>
      <c r="G555" s="579">
        <v>0</v>
      </c>
      <c r="H555" s="579">
        <v>0</v>
      </c>
      <c r="I555" s="579">
        <v>0</v>
      </c>
      <c r="J555" s="579">
        <v>13196</v>
      </c>
      <c r="K555" s="579">
        <v>13196</v>
      </c>
    </row>
    <row r="556" spans="1:11" s="363" customFormat="1" ht="13.5">
      <c r="A556" s="585" t="s">
        <v>360</v>
      </c>
      <c r="B556" s="641"/>
      <c r="C556" s="641"/>
      <c r="D556" s="641"/>
      <c r="E556" s="778"/>
      <c r="F556" s="579">
        <v>0</v>
      </c>
      <c r="G556" s="579">
        <v>0</v>
      </c>
      <c r="H556" s="579">
        <v>0</v>
      </c>
      <c r="I556" s="579">
        <v>0</v>
      </c>
      <c r="J556" s="579">
        <v>39398</v>
      </c>
      <c r="K556" s="579">
        <v>39398</v>
      </c>
    </row>
    <row r="557" spans="1:11" s="363" customFormat="1" ht="13.5">
      <c r="A557" s="585" t="s">
        <v>831</v>
      </c>
      <c r="B557" s="641"/>
      <c r="C557" s="641"/>
      <c r="D557" s="641"/>
      <c r="E557" s="778"/>
      <c r="F557" s="359">
        <v>0</v>
      </c>
      <c r="G557" s="579">
        <v>0</v>
      </c>
      <c r="H557" s="579">
        <v>0</v>
      </c>
      <c r="I557" s="579">
        <v>0</v>
      </c>
      <c r="J557" s="579">
        <v>1052</v>
      </c>
      <c r="K557" s="579">
        <v>1052</v>
      </c>
    </row>
    <row r="558" spans="1:11" s="363" customFormat="1" ht="13.5">
      <c r="A558" s="585" t="s">
        <v>672</v>
      </c>
      <c r="B558" s="603"/>
      <c r="C558" s="603"/>
      <c r="D558" s="603"/>
      <c r="E558" s="778"/>
      <c r="F558" s="579">
        <v>0</v>
      </c>
      <c r="G558" s="579">
        <v>0</v>
      </c>
      <c r="H558" s="579">
        <v>0</v>
      </c>
      <c r="I558" s="579">
        <v>0</v>
      </c>
      <c r="J558" s="579">
        <v>5850</v>
      </c>
      <c r="K558" s="579">
        <v>5850</v>
      </c>
    </row>
    <row r="559" spans="1:11" s="363" customFormat="1" ht="13.5">
      <c r="A559" s="585" t="s">
        <v>212</v>
      </c>
      <c r="B559" s="968"/>
      <c r="C559" s="968"/>
      <c r="D559" s="968"/>
      <c r="E559" s="778"/>
      <c r="F559" s="579">
        <v>0</v>
      </c>
      <c r="G559" s="579">
        <v>0</v>
      </c>
      <c r="H559" s="579">
        <v>0</v>
      </c>
      <c r="I559" s="579">
        <v>0</v>
      </c>
      <c r="J559" s="579">
        <v>82332</v>
      </c>
      <c r="K559" s="579">
        <v>82332</v>
      </c>
    </row>
    <row r="560" spans="1:11" s="363" customFormat="1" ht="13.5">
      <c r="A560" s="585" t="s">
        <v>362</v>
      </c>
      <c r="B560" s="968"/>
      <c r="C560" s="968"/>
      <c r="D560" s="968"/>
      <c r="E560" s="778"/>
      <c r="F560" s="579">
        <v>0</v>
      </c>
      <c r="G560" s="579">
        <v>0</v>
      </c>
      <c r="H560" s="579">
        <v>0</v>
      </c>
      <c r="I560" s="579">
        <v>0</v>
      </c>
      <c r="J560" s="579">
        <v>28006</v>
      </c>
      <c r="K560" s="579">
        <v>28006</v>
      </c>
    </row>
    <row r="561" spans="1:11" s="363" customFormat="1" ht="13.5">
      <c r="A561" s="696" t="s">
        <v>146</v>
      </c>
      <c r="B561" s="696"/>
      <c r="C561" s="696"/>
      <c r="D561" s="696"/>
      <c r="E561" s="683"/>
      <c r="F561" s="683">
        <v>2353742</v>
      </c>
      <c r="G561" s="683">
        <v>628199</v>
      </c>
      <c r="H561" s="683">
        <v>264945</v>
      </c>
      <c r="I561" s="683">
        <v>335780</v>
      </c>
      <c r="J561" s="683">
        <v>387706</v>
      </c>
      <c r="K561" s="683">
        <v>3970372</v>
      </c>
    </row>
    <row r="562" spans="1:11" s="363" customFormat="1" ht="13.5">
      <c r="A562" s="777"/>
      <c r="B562" s="329"/>
      <c r="C562" s="329"/>
      <c r="D562" s="329"/>
      <c r="E562" s="372"/>
      <c r="F562" s="380"/>
      <c r="G562" s="380"/>
      <c r="H562" s="380"/>
      <c r="I562" s="380"/>
      <c r="J562" s="380"/>
      <c r="K562" s="380"/>
    </row>
    <row r="563" spans="1:11" s="363" customFormat="1" ht="13.5">
      <c r="A563" s="782" t="s">
        <v>721</v>
      </c>
      <c r="B563" s="541"/>
      <c r="C563" s="541"/>
      <c r="D563" s="542"/>
      <c r="E563" s="372"/>
      <c r="F563" s="379"/>
      <c r="G563" s="380"/>
      <c r="H563" s="380"/>
      <c r="I563" s="380"/>
      <c r="J563" s="380"/>
      <c r="K563" s="380"/>
    </row>
    <row r="564" spans="1:11" s="363" customFormat="1" ht="13.5">
      <c r="A564" s="641" t="s">
        <v>552</v>
      </c>
      <c r="B564" s="641"/>
      <c r="C564" s="641"/>
      <c r="D564" s="641"/>
      <c r="E564" s="778"/>
      <c r="F564" s="579">
        <v>339980</v>
      </c>
      <c r="G564" s="579">
        <v>120008</v>
      </c>
      <c r="H564" s="579">
        <v>2715</v>
      </c>
      <c r="I564" s="579">
        <v>355</v>
      </c>
      <c r="J564" s="579">
        <v>0</v>
      </c>
      <c r="K564" s="579">
        <v>463058</v>
      </c>
    </row>
    <row r="565" spans="1:11" s="363" customFormat="1" ht="13.5">
      <c r="A565" s="641" t="s">
        <v>189</v>
      </c>
      <c r="B565" s="641"/>
      <c r="C565" s="641"/>
      <c r="D565" s="641"/>
      <c r="E565" s="778"/>
      <c r="F565" s="579">
        <v>1202706</v>
      </c>
      <c r="G565" s="579">
        <v>157496</v>
      </c>
      <c r="H565" s="579">
        <v>256715</v>
      </c>
      <c r="I565" s="579">
        <v>381</v>
      </c>
      <c r="J565" s="579">
        <v>0</v>
      </c>
      <c r="K565" s="579">
        <v>1617298</v>
      </c>
    </row>
    <row r="566" spans="1:11" s="363" customFormat="1" ht="13.5">
      <c r="A566" s="641" t="s">
        <v>363</v>
      </c>
      <c r="B566" s="641"/>
      <c r="C566" s="641"/>
      <c r="D566" s="641"/>
      <c r="E566" s="778"/>
      <c r="F566" s="579">
        <v>679518</v>
      </c>
      <c r="G566" s="579">
        <v>211645</v>
      </c>
      <c r="H566" s="579">
        <v>228071</v>
      </c>
      <c r="I566" s="579">
        <v>101061</v>
      </c>
      <c r="J566" s="579">
        <v>0</v>
      </c>
      <c r="K566" s="579">
        <v>1220295</v>
      </c>
    </row>
    <row r="567" spans="1:11" s="363" customFormat="1" ht="13.5">
      <c r="A567" s="611" t="s">
        <v>520</v>
      </c>
      <c r="B567" s="611"/>
      <c r="C567" s="611"/>
      <c r="D567" s="611"/>
      <c r="E567" s="778"/>
      <c r="F567" s="579">
        <v>16780</v>
      </c>
      <c r="G567" s="579">
        <v>2655</v>
      </c>
      <c r="H567" s="579">
        <v>15856</v>
      </c>
      <c r="I567" s="579">
        <v>0</v>
      </c>
      <c r="J567" s="579">
        <v>45848</v>
      </c>
      <c r="K567" s="579">
        <v>81139</v>
      </c>
    </row>
    <row r="568" spans="1:11" s="363" customFormat="1" ht="13.5">
      <c r="A568" s="641" t="s">
        <v>364</v>
      </c>
      <c r="B568" s="641"/>
      <c r="C568" s="641"/>
      <c r="D568" s="641"/>
      <c r="E568" s="778"/>
      <c r="F568" s="579">
        <v>43315</v>
      </c>
      <c r="G568" s="579">
        <v>0</v>
      </c>
      <c r="H568" s="579">
        <v>1263</v>
      </c>
      <c r="I568" s="579">
        <v>107928</v>
      </c>
      <c r="J568" s="579">
        <v>0</v>
      </c>
      <c r="K568" s="579">
        <v>152506</v>
      </c>
    </row>
    <row r="569" spans="1:11" s="363" customFormat="1" ht="13.5">
      <c r="A569" s="641" t="s">
        <v>673</v>
      </c>
      <c r="B569" s="641"/>
      <c r="C569" s="641"/>
      <c r="D569" s="641"/>
      <c r="E569" s="778"/>
      <c r="F569" s="579">
        <v>88233</v>
      </c>
      <c r="G569" s="579">
        <v>0</v>
      </c>
      <c r="H569" s="579">
        <v>0</v>
      </c>
      <c r="I569" s="579">
        <v>0</v>
      </c>
      <c r="J569" s="579">
        <v>0</v>
      </c>
      <c r="K569" s="579">
        <v>88233</v>
      </c>
    </row>
    <row r="570" spans="1:11" s="363" customFormat="1" ht="13.5">
      <c r="A570" s="641" t="s">
        <v>255</v>
      </c>
      <c r="B570" s="641"/>
      <c r="C570" s="641"/>
      <c r="D570" s="641"/>
      <c r="E570" s="778"/>
      <c r="F570" s="579">
        <v>12640</v>
      </c>
      <c r="G570" s="579">
        <v>0</v>
      </c>
      <c r="H570" s="579">
        <v>0</v>
      </c>
      <c r="I570" s="579">
        <v>0</v>
      </c>
      <c r="J570" s="579">
        <v>0</v>
      </c>
      <c r="K570" s="579">
        <v>12640</v>
      </c>
    </row>
    <row r="571" spans="1:11" s="363" customFormat="1" ht="13.5">
      <c r="A571" s="641" t="s">
        <v>674</v>
      </c>
      <c r="B571" s="641"/>
      <c r="C571" s="641"/>
      <c r="D571" s="641"/>
      <c r="E571" s="778"/>
      <c r="F571" s="579">
        <v>0</v>
      </c>
      <c r="G571" s="579">
        <v>0</v>
      </c>
      <c r="H571" s="579">
        <v>0</v>
      </c>
      <c r="I571" s="579">
        <v>0</v>
      </c>
      <c r="J571" s="579">
        <v>7962</v>
      </c>
      <c r="K571" s="579">
        <v>7962</v>
      </c>
    </row>
    <row r="572" spans="1:11" s="363" customFormat="1" ht="13.5">
      <c r="A572" s="777" t="s">
        <v>212</v>
      </c>
      <c r="B572" s="777"/>
      <c r="C572" s="777"/>
      <c r="D572" s="777"/>
      <c r="E572" s="778"/>
      <c r="F572" s="579">
        <v>0</v>
      </c>
      <c r="G572" s="579">
        <v>0</v>
      </c>
      <c r="H572" s="579">
        <v>0</v>
      </c>
      <c r="I572" s="579">
        <v>0</v>
      </c>
      <c r="J572" s="579">
        <v>84031</v>
      </c>
      <c r="K572" s="579">
        <v>84031</v>
      </c>
    </row>
    <row r="573" spans="1:11" s="363" customFormat="1" ht="13.5">
      <c r="A573" s="777" t="s">
        <v>270</v>
      </c>
      <c r="B573" s="968"/>
      <c r="C573" s="968"/>
      <c r="D573" s="968"/>
      <c r="E573" s="778"/>
      <c r="F573" s="579">
        <v>0</v>
      </c>
      <c r="G573" s="579">
        <v>0</v>
      </c>
      <c r="H573" s="579">
        <v>0</v>
      </c>
      <c r="I573" s="579">
        <v>0</v>
      </c>
      <c r="J573" s="579">
        <v>41392</v>
      </c>
      <c r="K573" s="579">
        <v>41392</v>
      </c>
    </row>
    <row r="574" spans="1:11" s="363" customFormat="1" ht="13.5">
      <c r="A574" s="642" t="s">
        <v>759</v>
      </c>
      <c r="B574" s="642"/>
      <c r="C574" s="642"/>
      <c r="D574" s="642"/>
      <c r="E574" s="778"/>
      <c r="F574" s="579">
        <v>0</v>
      </c>
      <c r="G574" s="579">
        <v>0</v>
      </c>
      <c r="H574" s="579">
        <v>0</v>
      </c>
      <c r="I574" s="579">
        <v>0</v>
      </c>
      <c r="J574" s="579">
        <v>201817</v>
      </c>
      <c r="K574" s="579">
        <v>201817</v>
      </c>
    </row>
    <row r="575" spans="1:11" s="363" customFormat="1" ht="13.5">
      <c r="A575" s="696" t="s">
        <v>722</v>
      </c>
      <c r="B575" s="696"/>
      <c r="C575" s="696"/>
      <c r="D575" s="696"/>
      <c r="E575" s="683"/>
      <c r="F575" s="683">
        <v>2383172</v>
      </c>
      <c r="G575" s="683">
        <v>491804</v>
      </c>
      <c r="H575" s="683">
        <v>504620</v>
      </c>
      <c r="I575" s="683">
        <v>209725</v>
      </c>
      <c r="J575" s="683">
        <v>381051</v>
      </c>
      <c r="K575" s="683">
        <v>3970372</v>
      </c>
    </row>
    <row r="576" spans="1:11" s="363" customFormat="1" ht="13.5">
      <c r="A576" s="391"/>
      <c r="B576" s="391"/>
      <c r="C576" s="391"/>
      <c r="D576" s="391"/>
      <c r="E576" s="381"/>
      <c r="F576" s="381"/>
      <c r="G576" s="381"/>
      <c r="H576" s="381"/>
      <c r="I576" s="381"/>
      <c r="J576" s="381"/>
      <c r="K576" s="381"/>
    </row>
    <row r="577" spans="1:11" s="363" customFormat="1" ht="13.5">
      <c r="A577" s="964" t="s">
        <v>671</v>
      </c>
      <c r="B577" s="782"/>
      <c r="C577" s="782"/>
      <c r="D577" s="542"/>
      <c r="E577" s="381"/>
      <c r="F577" s="579">
        <v>-29429</v>
      </c>
      <c r="G577" s="579">
        <v>136395</v>
      </c>
      <c r="H577" s="579">
        <v>-239675</v>
      </c>
      <c r="I577" s="579">
        <v>126055</v>
      </c>
      <c r="J577" s="579">
        <v>6656</v>
      </c>
      <c r="K577" s="380"/>
    </row>
    <row r="578" spans="1:11" s="363" customFormat="1" ht="13.5">
      <c r="A578" s="964" t="s">
        <v>231</v>
      </c>
      <c r="B578" s="782"/>
      <c r="C578" s="782"/>
      <c r="D578" s="542"/>
      <c r="E578" s="381"/>
      <c r="F578" s="579">
        <v>-438736</v>
      </c>
      <c r="G578" s="579">
        <v>264970</v>
      </c>
      <c r="H578" s="579">
        <v>171294</v>
      </c>
      <c r="I578" s="579">
        <v>139214</v>
      </c>
      <c r="J578" s="579">
        <v>-136742</v>
      </c>
      <c r="K578" s="380"/>
    </row>
    <row r="579" spans="1:11" s="363" customFormat="1" ht="13.5">
      <c r="A579" s="782"/>
      <c r="B579" s="782"/>
      <c r="C579" s="782"/>
      <c r="D579" s="542"/>
      <c r="E579" s="381"/>
      <c r="F579" s="381"/>
      <c r="G579" s="381"/>
      <c r="H579" s="381"/>
      <c r="I579" s="381"/>
      <c r="J579" s="381"/>
      <c r="K579" s="380"/>
    </row>
    <row r="580" spans="1:11" s="363" customFormat="1" ht="13.5">
      <c r="A580" s="782" t="s">
        <v>48</v>
      </c>
      <c r="B580" s="782"/>
      <c r="C580" s="782"/>
      <c r="D580" s="542"/>
      <c r="E580" s="381"/>
      <c r="F580" s="686">
        <v>-468165</v>
      </c>
      <c r="G580" s="686">
        <v>401365</v>
      </c>
      <c r="H580" s="686">
        <v>-68381</v>
      </c>
      <c r="I580" s="686">
        <v>265269</v>
      </c>
      <c r="J580" s="686">
        <v>-130086</v>
      </c>
      <c r="K580" s="380"/>
    </row>
    <row r="581" spans="1:11" s="363" customFormat="1" ht="5.25" customHeight="1">
      <c r="A581" s="782"/>
      <c r="B581" s="782"/>
      <c r="C581" s="782"/>
      <c r="D581" s="542"/>
      <c r="E581" s="381"/>
      <c r="F581" s="686"/>
      <c r="G581" s="686"/>
      <c r="H581" s="686"/>
      <c r="I581" s="686"/>
      <c r="J581" s="686"/>
      <c r="K581" s="380"/>
    </row>
    <row r="582" spans="1:11" s="363" customFormat="1" ht="13.5">
      <c r="A582" s="782" t="s">
        <v>707</v>
      </c>
      <c r="B582" s="782"/>
      <c r="C582" s="782"/>
      <c r="D582" s="542"/>
      <c r="E582" s="381"/>
      <c r="F582" s="686">
        <v>-253265</v>
      </c>
      <c r="G582" s="686">
        <v>249489</v>
      </c>
      <c r="H582" s="686">
        <v>-8767</v>
      </c>
      <c r="I582" s="686">
        <v>101077</v>
      </c>
      <c r="J582" s="686">
        <v>-88534</v>
      </c>
      <c r="K582" s="380"/>
    </row>
    <row r="583" spans="1:11" s="363" customFormat="1" ht="13.5">
      <c r="A583" s="782"/>
      <c r="B583" s="782"/>
      <c r="C583" s="782"/>
      <c r="D583" s="542"/>
      <c r="E583" s="381"/>
      <c r="F583" s="686"/>
      <c r="G583" s="686"/>
      <c r="H583" s="686"/>
      <c r="I583" s="686"/>
      <c r="J583" s="686"/>
      <c r="K583" s="380"/>
    </row>
    <row r="584" spans="1:11" s="363" customFormat="1" ht="13.5">
      <c r="A584" s="782" t="s">
        <v>18</v>
      </c>
      <c r="B584" s="782"/>
      <c r="C584" s="782"/>
      <c r="D584" s="542"/>
      <c r="E584" s="381"/>
      <c r="F584" s="967"/>
      <c r="G584" s="967"/>
      <c r="H584" s="967"/>
      <c r="I584" s="967"/>
      <c r="J584" s="967"/>
      <c r="K584" s="380"/>
    </row>
    <row r="585" spans="1:11" s="363" customFormat="1" ht="6" customHeight="1">
      <c r="A585" s="782"/>
      <c r="B585" s="782"/>
      <c r="C585" s="782"/>
      <c r="D585" s="542"/>
      <c r="E585" s="381"/>
      <c r="F585" s="967"/>
      <c r="G585" s="967"/>
      <c r="H585" s="967"/>
      <c r="I585" s="967"/>
      <c r="J585" s="967"/>
      <c r="K585" s="380"/>
    </row>
    <row r="586" spans="1:11" s="363" customFormat="1" ht="54" customHeight="1">
      <c r="A586" s="1049" t="s">
        <v>165</v>
      </c>
      <c r="B586" s="1049"/>
      <c r="C586" s="1049"/>
      <c r="D586" s="1049"/>
      <c r="E586" s="1049"/>
      <c r="F586" s="1049"/>
      <c r="G586" s="1049"/>
      <c r="H586" s="1049"/>
      <c r="I586" s="1049"/>
      <c r="J586" s="1049"/>
      <c r="K586" s="1049"/>
    </row>
    <row r="587" spans="1:11" s="363" customFormat="1" ht="6" customHeight="1">
      <c r="A587" s="782"/>
      <c r="B587" s="782"/>
      <c r="C587" s="782"/>
      <c r="D587" s="542"/>
      <c r="E587" s="381"/>
      <c r="F587" s="967"/>
      <c r="G587" s="967"/>
      <c r="H587" s="967"/>
      <c r="I587" s="967"/>
      <c r="J587" s="967"/>
      <c r="K587" s="380"/>
    </row>
    <row r="588" spans="1:11" s="363" customFormat="1" ht="54.75" customHeight="1">
      <c r="A588" s="1049" t="s">
        <v>166</v>
      </c>
      <c r="B588" s="1049"/>
      <c r="C588" s="1049"/>
      <c r="D588" s="1049"/>
      <c r="E588" s="1049"/>
      <c r="F588" s="1049"/>
      <c r="G588" s="1049"/>
      <c r="H588" s="1049"/>
      <c r="I588" s="1049"/>
      <c r="J588" s="1049"/>
      <c r="K588" s="1049"/>
    </row>
    <row r="589" spans="1:11" s="363" customFormat="1" ht="5.25" customHeight="1">
      <c r="A589" s="782"/>
      <c r="B589" s="782"/>
      <c r="C589" s="782"/>
      <c r="D589" s="542"/>
      <c r="E589" s="381"/>
      <c r="F589" s="967"/>
      <c r="G589" s="967"/>
      <c r="H589" s="967"/>
      <c r="I589" s="967"/>
      <c r="J589" s="967"/>
      <c r="K589" s="380"/>
    </row>
    <row r="590" spans="1:11" s="363" customFormat="1" ht="39" customHeight="1">
      <c r="A590" s="1049" t="s">
        <v>573</v>
      </c>
      <c r="B590" s="1049"/>
      <c r="C590" s="1049"/>
      <c r="D590" s="1049"/>
      <c r="E590" s="1049"/>
      <c r="F590" s="1049"/>
      <c r="G590" s="1049"/>
      <c r="H590" s="1049"/>
      <c r="I590" s="1049"/>
      <c r="J590" s="1049"/>
      <c r="K590" s="1049"/>
    </row>
    <row r="591" spans="1:11" s="363" customFormat="1" ht="6" customHeight="1">
      <c r="A591" s="782"/>
      <c r="B591" s="782"/>
      <c r="C591" s="782"/>
      <c r="D591" s="542"/>
      <c r="E591" s="381"/>
      <c r="F591" s="967"/>
      <c r="G591" s="967"/>
      <c r="H591" s="967"/>
      <c r="I591" s="967"/>
      <c r="J591" s="967"/>
      <c r="K591" s="380"/>
    </row>
    <row r="592" spans="1:11" s="363" customFormat="1" ht="82.5" customHeight="1">
      <c r="A592" s="1049" t="s">
        <v>96</v>
      </c>
      <c r="B592" s="1049"/>
      <c r="C592" s="1049"/>
      <c r="D592" s="1049"/>
      <c r="E592" s="1049"/>
      <c r="F592" s="1049"/>
      <c r="G592" s="1049"/>
      <c r="H592" s="1049"/>
      <c r="I592" s="1049"/>
      <c r="J592" s="1049"/>
      <c r="K592" s="1049"/>
    </row>
    <row r="593" spans="1:11" s="363" customFormat="1" ht="6" customHeight="1">
      <c r="A593" s="782"/>
      <c r="B593" s="782"/>
      <c r="C593" s="782"/>
      <c r="D593" s="542"/>
      <c r="E593" s="381"/>
      <c r="F593" s="967"/>
      <c r="G593" s="967"/>
      <c r="H593" s="967"/>
      <c r="I593" s="967"/>
      <c r="J593" s="967"/>
      <c r="K593" s="380"/>
    </row>
    <row r="594" spans="1:11" s="363" customFormat="1" ht="27.75" customHeight="1">
      <c r="A594" s="1049" t="s">
        <v>124</v>
      </c>
      <c r="B594" s="1049"/>
      <c r="C594" s="1049"/>
      <c r="D594" s="1049"/>
      <c r="E594" s="1049"/>
      <c r="F594" s="1049"/>
      <c r="G594" s="1049"/>
      <c r="H594" s="1049"/>
      <c r="I594" s="1049"/>
      <c r="J594" s="1049"/>
      <c r="K594" s="1049"/>
    </row>
    <row r="595" spans="1:11" s="363" customFormat="1" ht="5.25" customHeight="1">
      <c r="A595" s="782"/>
      <c r="B595" s="782"/>
      <c r="C595" s="782"/>
      <c r="D595" s="542"/>
      <c r="E595" s="381"/>
      <c r="F595" s="967"/>
      <c r="G595" s="967"/>
      <c r="H595" s="967"/>
      <c r="I595" s="967"/>
      <c r="J595" s="967"/>
      <c r="K595" s="380"/>
    </row>
    <row r="596" spans="1:11" s="363" customFormat="1" ht="40.5" customHeight="1">
      <c r="A596" s="1049" t="s">
        <v>80</v>
      </c>
      <c r="B596" s="1049"/>
      <c r="C596" s="1049"/>
      <c r="D596" s="1049"/>
      <c r="E596" s="1049"/>
      <c r="F596" s="1049"/>
      <c r="G596" s="1049"/>
      <c r="H596" s="1049"/>
      <c r="I596" s="1049"/>
      <c r="J596" s="1049"/>
      <c r="K596" s="1049"/>
    </row>
    <row r="597" spans="1:11" s="363" customFormat="1" ht="13.5">
      <c r="A597" s="586"/>
      <c r="B597" s="586"/>
      <c r="C597" s="586"/>
      <c r="D597" s="586"/>
      <c r="E597" s="586"/>
      <c r="F597" s="586"/>
      <c r="G597" s="586"/>
      <c r="H597" s="586"/>
      <c r="I597" s="586"/>
      <c r="J597" s="586"/>
      <c r="K597" s="586"/>
    </row>
    <row r="598" spans="1:11" s="363" customFormat="1" ht="13.5">
      <c r="A598" s="782"/>
      <c r="B598" s="782"/>
      <c r="C598" s="782"/>
      <c r="D598" s="542"/>
      <c r="E598" s="381"/>
      <c r="F598" s="686"/>
      <c r="G598" s="686"/>
      <c r="H598" s="686"/>
      <c r="I598" s="686"/>
      <c r="J598" s="686"/>
      <c r="K598" s="380"/>
    </row>
    <row r="599" spans="1:11" s="363" customFormat="1" ht="25.5">
      <c r="A599" s="973" t="s">
        <v>46</v>
      </c>
      <c r="B599" s="974"/>
      <c r="C599" s="974"/>
      <c r="D599" s="975"/>
      <c r="E599" s="976"/>
      <c r="F599" s="791"/>
      <c r="G599" s="731" t="s">
        <v>81</v>
      </c>
      <c r="H599" s="971" t="s">
        <v>434</v>
      </c>
      <c r="I599" s="971" t="s">
        <v>435</v>
      </c>
      <c r="J599" s="971" t="s">
        <v>436</v>
      </c>
      <c r="K599" s="972" t="s">
        <v>415</v>
      </c>
    </row>
    <row r="600" spans="1:11" s="363" customFormat="1" ht="13.5">
      <c r="A600" s="977" t="s">
        <v>256</v>
      </c>
      <c r="B600" s="782"/>
      <c r="C600" s="782"/>
      <c r="D600" s="542"/>
      <c r="E600" s="381"/>
      <c r="F600" s="686"/>
      <c r="G600" s="379"/>
      <c r="H600" s="380"/>
      <c r="I600" s="380"/>
      <c r="J600" s="380"/>
      <c r="K600" s="380"/>
    </row>
    <row r="601" spans="1:11" s="363" customFormat="1" ht="13.5">
      <c r="A601" s="964" t="s">
        <v>718</v>
      </c>
      <c r="B601" s="964"/>
      <c r="C601" s="964"/>
      <c r="D601" s="978"/>
      <c r="E601" s="785"/>
      <c r="F601" s="579"/>
      <c r="G601" s="579">
        <v>27874</v>
      </c>
      <c r="H601" s="579">
        <v>0</v>
      </c>
      <c r="I601" s="579">
        <v>0</v>
      </c>
      <c r="J601" s="579">
        <v>0</v>
      </c>
      <c r="K601" s="579">
        <v>27874</v>
      </c>
    </row>
    <row r="602" spans="1:11" s="363" customFormat="1" ht="13.5">
      <c r="A602" s="964" t="s">
        <v>113</v>
      </c>
      <c r="B602" s="964"/>
      <c r="C602" s="964"/>
      <c r="D602" s="978"/>
      <c r="E602" s="785"/>
      <c r="F602" s="579"/>
      <c r="G602" s="579">
        <v>249995</v>
      </c>
      <c r="H602" s="579">
        <v>78850</v>
      </c>
      <c r="I602" s="579">
        <v>1991</v>
      </c>
      <c r="J602" s="579">
        <v>10994</v>
      </c>
      <c r="K602" s="579">
        <v>341830</v>
      </c>
    </row>
    <row r="603" spans="1:11" s="363" customFormat="1" ht="13.5">
      <c r="A603" s="964" t="s">
        <v>158</v>
      </c>
      <c r="B603" s="964"/>
      <c r="C603" s="964"/>
      <c r="D603" s="978"/>
      <c r="E603" s="785"/>
      <c r="F603" s="579"/>
      <c r="G603" s="579">
        <v>607960</v>
      </c>
      <c r="H603" s="579">
        <v>455444</v>
      </c>
      <c r="I603" s="579">
        <v>1127725</v>
      </c>
      <c r="J603" s="579">
        <v>677262</v>
      </c>
      <c r="K603" s="579">
        <v>2868391</v>
      </c>
    </row>
    <row r="604" spans="1:11" s="363" customFormat="1" ht="13.5">
      <c r="A604" s="964" t="s">
        <v>382</v>
      </c>
      <c r="B604" s="964"/>
      <c r="C604" s="964"/>
      <c r="D604" s="978"/>
      <c r="E604" s="785"/>
      <c r="F604" s="579"/>
      <c r="G604" s="579">
        <v>409598</v>
      </c>
      <c r="H604" s="579">
        <v>0</v>
      </c>
      <c r="I604" s="579">
        <v>0</v>
      </c>
      <c r="J604" s="579">
        <v>0</v>
      </c>
      <c r="K604" s="579">
        <v>409598</v>
      </c>
    </row>
    <row r="605" spans="1:11" s="363" customFormat="1" ht="13.5">
      <c r="A605" s="964" t="s">
        <v>372</v>
      </c>
      <c r="B605" s="964"/>
      <c r="C605" s="964"/>
      <c r="D605" s="978"/>
      <c r="E605" s="785"/>
      <c r="F605" s="579"/>
      <c r="G605" s="579">
        <v>98616</v>
      </c>
      <c r="H605" s="579">
        <v>0</v>
      </c>
      <c r="I605" s="579">
        <v>0</v>
      </c>
      <c r="J605" s="579">
        <v>0</v>
      </c>
      <c r="K605" s="579">
        <v>98616</v>
      </c>
    </row>
    <row r="606" spans="1:11" s="363" customFormat="1" ht="13.5">
      <c r="A606" s="964" t="s">
        <v>467</v>
      </c>
      <c r="B606" s="964"/>
      <c r="C606" s="964"/>
      <c r="D606" s="978"/>
      <c r="E606" s="785"/>
      <c r="F606" s="579"/>
      <c r="G606" s="579">
        <v>179632</v>
      </c>
      <c r="H606" s="579">
        <v>0</v>
      </c>
      <c r="I606" s="579">
        <v>0</v>
      </c>
      <c r="J606" s="579">
        <v>0</v>
      </c>
      <c r="K606" s="579">
        <v>179632</v>
      </c>
    </row>
    <row r="607" spans="1:11" s="363" customFormat="1" ht="13.5">
      <c r="A607" s="964" t="s">
        <v>212</v>
      </c>
      <c r="B607" s="964"/>
      <c r="C607" s="964"/>
      <c r="D607" s="978"/>
      <c r="E607" s="785"/>
      <c r="F607" s="579"/>
      <c r="G607" s="579">
        <v>82332</v>
      </c>
      <c r="H607" s="579">
        <v>0</v>
      </c>
      <c r="I607" s="579">
        <v>0</v>
      </c>
      <c r="J607" s="579">
        <v>0</v>
      </c>
      <c r="K607" s="579">
        <v>82332</v>
      </c>
    </row>
    <row r="608" spans="1:11" s="363" customFormat="1" ht="13.5">
      <c r="A608" s="965" t="s">
        <v>49</v>
      </c>
      <c r="B608" s="965"/>
      <c r="C608" s="965"/>
      <c r="D608" s="966"/>
      <c r="E608" s="771"/>
      <c r="F608" s="683"/>
      <c r="G608" s="683">
        <v>1656007</v>
      </c>
      <c r="H608" s="683">
        <v>534294</v>
      </c>
      <c r="I608" s="683">
        <v>1129716</v>
      </c>
      <c r="J608" s="683">
        <v>688256</v>
      </c>
      <c r="K608" s="683">
        <v>4008273</v>
      </c>
    </row>
    <row r="609" spans="1:11" s="363" customFormat="1" ht="6" customHeight="1">
      <c r="A609" s="977"/>
      <c r="B609" s="977"/>
      <c r="C609" s="977"/>
      <c r="D609" s="988"/>
      <c r="E609" s="774"/>
      <c r="F609" s="686"/>
      <c r="G609" s="686"/>
      <c r="H609" s="686"/>
      <c r="I609" s="686"/>
      <c r="J609" s="686"/>
      <c r="K609" s="686"/>
    </row>
    <row r="610" spans="1:11" s="363" customFormat="1" ht="13.5">
      <c r="A610" s="977" t="s">
        <v>679</v>
      </c>
      <c r="B610" s="977"/>
      <c r="C610" s="977"/>
      <c r="D610" s="988"/>
      <c r="E610" s="774"/>
      <c r="F610" s="686"/>
      <c r="G610" s="686">
        <v>1321104</v>
      </c>
      <c r="H610" s="686">
        <v>337526</v>
      </c>
      <c r="I610" s="686">
        <v>945953</v>
      </c>
      <c r="J610" s="686">
        <v>706549</v>
      </c>
      <c r="K610" s="686">
        <v>3311132</v>
      </c>
    </row>
    <row r="611" spans="1:11" s="363" customFormat="1" ht="13.5">
      <c r="A611" s="782"/>
      <c r="B611" s="782"/>
      <c r="C611" s="782"/>
      <c r="D611" s="542"/>
      <c r="E611" s="381"/>
      <c r="F611" s="686"/>
      <c r="G611" s="686"/>
      <c r="H611" s="686"/>
      <c r="I611" s="686"/>
      <c r="J611" s="686"/>
      <c r="K611" s="380"/>
    </row>
    <row r="612" spans="1:11" s="363" customFormat="1" ht="13.5">
      <c r="A612" s="782" t="s">
        <v>257</v>
      </c>
      <c r="B612" s="782"/>
      <c r="C612" s="782"/>
      <c r="D612" s="542"/>
      <c r="E612" s="381"/>
      <c r="F612" s="686"/>
      <c r="G612" s="686"/>
      <c r="H612" s="686"/>
      <c r="I612" s="686"/>
      <c r="J612" s="686"/>
      <c r="K612" s="380"/>
    </row>
    <row r="613" spans="1:11" s="363" customFormat="1" ht="13.5">
      <c r="A613" s="964" t="s">
        <v>552</v>
      </c>
      <c r="B613" s="964"/>
      <c r="C613" s="964"/>
      <c r="D613" s="978"/>
      <c r="E613" s="785"/>
      <c r="F613" s="579"/>
      <c r="G613" s="579">
        <v>379892</v>
      </c>
      <c r="H613" s="579">
        <v>123213</v>
      </c>
      <c r="I613" s="579">
        <v>3440</v>
      </c>
      <c r="J613" s="579">
        <v>494</v>
      </c>
      <c r="K613" s="579">
        <v>507039</v>
      </c>
    </row>
    <row r="614" spans="1:11" s="363" customFormat="1" ht="13.5">
      <c r="A614" s="964" t="s">
        <v>189</v>
      </c>
      <c r="B614" s="964"/>
      <c r="C614" s="964"/>
      <c r="D614" s="978"/>
      <c r="E614" s="785"/>
      <c r="F614" s="579"/>
      <c r="G614" s="579">
        <v>1219501</v>
      </c>
      <c r="H614" s="579">
        <v>138404</v>
      </c>
      <c r="I614" s="579">
        <v>253553</v>
      </c>
      <c r="J614" s="579">
        <v>13480</v>
      </c>
      <c r="K614" s="579">
        <v>1624938</v>
      </c>
    </row>
    <row r="615" spans="1:11" s="363" customFormat="1" ht="13.5">
      <c r="A615" s="964" t="s">
        <v>210</v>
      </c>
      <c r="B615" s="964"/>
      <c r="C615" s="964"/>
      <c r="D615" s="978"/>
      <c r="E615" s="785"/>
      <c r="F615" s="579"/>
      <c r="G615" s="579">
        <v>173181</v>
      </c>
      <c r="H615" s="579">
        <v>351609</v>
      </c>
      <c r="I615" s="579">
        <v>694433</v>
      </c>
      <c r="J615" s="579">
        <v>217747</v>
      </c>
      <c r="K615" s="579">
        <v>1436970</v>
      </c>
    </row>
    <row r="616" spans="1:11" s="363" customFormat="1" ht="13.5">
      <c r="A616" s="964" t="s">
        <v>520</v>
      </c>
      <c r="B616" s="964"/>
      <c r="C616" s="964"/>
      <c r="D616" s="978"/>
      <c r="E616" s="785"/>
      <c r="F616" s="579"/>
      <c r="G616" s="579">
        <v>318</v>
      </c>
      <c r="H616" s="579">
        <v>7726</v>
      </c>
      <c r="I616" s="579">
        <v>30112</v>
      </c>
      <c r="J616" s="579">
        <v>45848</v>
      </c>
      <c r="K616" s="579">
        <v>84004</v>
      </c>
    </row>
    <row r="617" spans="1:11" s="363" customFormat="1" ht="13.5">
      <c r="A617" s="964" t="s">
        <v>364</v>
      </c>
      <c r="B617" s="964"/>
      <c r="C617" s="964"/>
      <c r="D617" s="978"/>
      <c r="E617" s="785"/>
      <c r="F617" s="579"/>
      <c r="G617" s="579">
        <v>4424</v>
      </c>
      <c r="H617" s="579">
        <v>7426</v>
      </c>
      <c r="I617" s="579">
        <v>37686</v>
      </c>
      <c r="J617" s="579">
        <v>283708</v>
      </c>
      <c r="K617" s="579">
        <v>333244</v>
      </c>
    </row>
    <row r="618" spans="1:11" s="363" customFormat="1" ht="13.5">
      <c r="A618" s="964" t="s">
        <v>673</v>
      </c>
      <c r="B618" s="964"/>
      <c r="C618" s="964"/>
      <c r="D618" s="978"/>
      <c r="E618" s="785"/>
      <c r="F618" s="579"/>
      <c r="G618" s="579">
        <v>19224</v>
      </c>
      <c r="H618" s="579">
        <v>0</v>
      </c>
      <c r="I618" s="579">
        <v>0</v>
      </c>
      <c r="J618" s="579">
        <v>0</v>
      </c>
      <c r="K618" s="579">
        <v>19224</v>
      </c>
    </row>
    <row r="619" spans="1:11" s="363" customFormat="1" ht="13.5">
      <c r="A619" s="964" t="s">
        <v>212</v>
      </c>
      <c r="B619" s="964"/>
      <c r="C619" s="964"/>
      <c r="D619" s="978"/>
      <c r="E619" s="785"/>
      <c r="F619" s="579"/>
      <c r="G619" s="579">
        <v>84031</v>
      </c>
      <c r="H619" s="579">
        <v>0</v>
      </c>
      <c r="I619" s="579">
        <v>0</v>
      </c>
      <c r="J619" s="579">
        <v>0</v>
      </c>
      <c r="K619" s="579">
        <v>84031</v>
      </c>
    </row>
    <row r="620" spans="1:11" s="363" customFormat="1" ht="13.5">
      <c r="A620" s="965" t="s">
        <v>50</v>
      </c>
      <c r="B620" s="965"/>
      <c r="C620" s="965"/>
      <c r="D620" s="966"/>
      <c r="E620" s="771"/>
      <c r="F620" s="683"/>
      <c r="G620" s="683">
        <v>1880571</v>
      </c>
      <c r="H620" s="683">
        <v>628378</v>
      </c>
      <c r="I620" s="683">
        <v>1019224</v>
      </c>
      <c r="J620" s="683">
        <v>561277</v>
      </c>
      <c r="K620" s="683">
        <v>4089450</v>
      </c>
    </row>
    <row r="621" spans="1:11" s="363" customFormat="1" ht="6" customHeight="1">
      <c r="A621" s="977"/>
      <c r="B621" s="977"/>
      <c r="C621" s="977"/>
      <c r="D621" s="988"/>
      <c r="E621" s="774"/>
      <c r="F621" s="686"/>
      <c r="G621" s="686"/>
      <c r="H621" s="686"/>
      <c r="I621" s="686"/>
      <c r="J621" s="686"/>
      <c r="K621" s="686"/>
    </row>
    <row r="622" spans="1:11" s="363" customFormat="1" ht="13.5">
      <c r="A622" s="782" t="s">
        <v>460</v>
      </c>
      <c r="B622" s="782"/>
      <c r="C622" s="782"/>
      <c r="D622" s="542"/>
      <c r="E622" s="381"/>
      <c r="F622" s="686"/>
      <c r="G622" s="686">
        <v>1644157</v>
      </c>
      <c r="H622" s="686">
        <v>261887</v>
      </c>
      <c r="I622" s="686">
        <v>730413</v>
      </c>
      <c r="J622" s="686">
        <v>425452</v>
      </c>
      <c r="K622" s="686">
        <v>3061909</v>
      </c>
    </row>
    <row r="623" spans="1:11" s="363" customFormat="1" ht="13.5">
      <c r="A623" s="782" t="s">
        <v>82</v>
      </c>
      <c r="B623" s="782"/>
      <c r="C623" s="782"/>
      <c r="D623" s="542"/>
      <c r="E623" s="381"/>
      <c r="F623" s="686"/>
      <c r="G623" s="686"/>
      <c r="H623" s="686"/>
      <c r="I623" s="686"/>
      <c r="J623" s="686"/>
      <c r="K623" s="380"/>
    </row>
    <row r="624" spans="1:11" s="363" customFormat="1" ht="13.5">
      <c r="A624" s="782"/>
      <c r="B624" s="782"/>
      <c r="C624" s="782"/>
      <c r="D624" s="542"/>
      <c r="E624" s="381"/>
      <c r="F624" s="686"/>
      <c r="G624" s="686"/>
      <c r="H624" s="686"/>
      <c r="I624" s="686"/>
      <c r="J624" s="686"/>
      <c r="K624" s="380"/>
    </row>
    <row r="625" spans="1:11" s="363" customFormat="1" ht="13.5">
      <c r="A625" s="782" t="s">
        <v>554</v>
      </c>
      <c r="B625" s="782"/>
      <c r="C625" s="782"/>
      <c r="D625" s="542"/>
      <c r="E625" s="381"/>
      <c r="F625" s="686"/>
      <c r="G625" s="686"/>
      <c r="H625" s="686"/>
      <c r="I625" s="686"/>
      <c r="J625" s="686"/>
      <c r="K625" s="380"/>
    </row>
    <row r="626" spans="1:11" s="363" customFormat="1" ht="5.25" customHeight="1">
      <c r="A626" s="782"/>
      <c r="B626" s="782"/>
      <c r="C626" s="782"/>
      <c r="D626" s="542"/>
      <c r="E626" s="381"/>
      <c r="F626" s="686"/>
      <c r="G626" s="686"/>
      <c r="H626" s="686"/>
      <c r="I626" s="686"/>
      <c r="J626" s="686"/>
      <c r="K626" s="380"/>
    </row>
    <row r="627" spans="1:11" s="363" customFormat="1" ht="13.5">
      <c r="A627" s="964" t="s">
        <v>555</v>
      </c>
      <c r="B627" s="964"/>
      <c r="C627" s="964"/>
      <c r="D627" s="978"/>
      <c r="E627" s="785"/>
      <c r="F627" s="579"/>
      <c r="G627" s="579"/>
      <c r="H627" s="579"/>
      <c r="I627" s="579"/>
      <c r="J627" s="686"/>
      <c r="K627" s="380"/>
    </row>
    <row r="628" spans="1:11" s="363" customFormat="1" ht="13.5">
      <c r="A628" s="964" t="s">
        <v>556</v>
      </c>
      <c r="B628" s="964"/>
      <c r="C628" s="964"/>
      <c r="D628" s="978"/>
      <c r="E628" s="785"/>
      <c r="F628" s="579"/>
      <c r="G628" s="579"/>
      <c r="H628" s="579"/>
      <c r="I628" s="579"/>
      <c r="J628" s="686"/>
      <c r="K628" s="380"/>
    </row>
    <row r="629" spans="1:11" s="363" customFormat="1" ht="13.5">
      <c r="A629" s="964" t="s">
        <v>557</v>
      </c>
      <c r="B629" s="964"/>
      <c r="C629" s="964"/>
      <c r="D629" s="978"/>
      <c r="E629" s="785"/>
      <c r="F629" s="579"/>
      <c r="G629" s="579"/>
      <c r="H629" s="579"/>
      <c r="I629" s="579"/>
      <c r="J629" s="686"/>
      <c r="K629" s="380"/>
    </row>
    <row r="630" spans="1:11" s="363" customFormat="1" ht="13.5">
      <c r="A630" s="964" t="s">
        <v>558</v>
      </c>
      <c r="B630" s="964"/>
      <c r="C630" s="964"/>
      <c r="D630" s="978"/>
      <c r="E630" s="785"/>
      <c r="F630" s="579"/>
      <c r="G630" s="579"/>
      <c r="H630" s="579"/>
      <c r="I630" s="579"/>
      <c r="J630" s="686"/>
      <c r="K630" s="380"/>
    </row>
    <row r="631" spans="1:11" s="363" customFormat="1" ht="13.5">
      <c r="A631" s="964" t="s">
        <v>559</v>
      </c>
      <c r="B631" s="964"/>
      <c r="C631" s="964"/>
      <c r="D631" s="978"/>
      <c r="E631" s="785"/>
      <c r="F631" s="579"/>
      <c r="G631" s="579"/>
      <c r="H631" s="579"/>
      <c r="I631" s="579"/>
      <c r="J631" s="686"/>
      <c r="K631" s="380"/>
    </row>
    <row r="632" spans="1:11" s="363" customFormat="1" ht="13.5">
      <c r="A632" s="964" t="s">
        <v>560</v>
      </c>
      <c r="B632" s="964"/>
      <c r="C632" s="964"/>
      <c r="D632" s="978"/>
      <c r="E632" s="785"/>
      <c r="F632" s="579"/>
      <c r="G632" s="579"/>
      <c r="H632" s="579"/>
      <c r="I632" s="579"/>
      <c r="J632" s="686"/>
      <c r="K632" s="380"/>
    </row>
    <row r="633" spans="1:11" s="363" customFormat="1" ht="6" customHeight="1">
      <c r="A633" s="782"/>
      <c r="B633" s="782"/>
      <c r="C633" s="782"/>
      <c r="D633" s="542"/>
      <c r="E633" s="381"/>
      <c r="F633" s="686"/>
      <c r="G633" s="686"/>
      <c r="H633" s="686"/>
      <c r="I633" s="686"/>
      <c r="J633" s="686"/>
      <c r="K633" s="380"/>
    </row>
    <row r="634" spans="1:11" s="363" customFormat="1" ht="39.75" customHeight="1">
      <c r="A634" s="1049" t="s">
        <v>561</v>
      </c>
      <c r="B634" s="1049"/>
      <c r="C634" s="1049"/>
      <c r="D634" s="1049"/>
      <c r="E634" s="1049"/>
      <c r="F634" s="1049"/>
      <c r="G634" s="1049"/>
      <c r="H634" s="1049"/>
      <c r="I634" s="1049"/>
      <c r="J634" s="1049"/>
      <c r="K634" s="1049"/>
    </row>
    <row r="635" spans="1:11" s="363" customFormat="1" ht="18" customHeight="1">
      <c r="A635" s="782"/>
      <c r="B635" s="782"/>
      <c r="C635" s="782"/>
      <c r="D635" s="542"/>
      <c r="E635" s="381"/>
      <c r="F635" s="686"/>
      <c r="G635" s="686"/>
      <c r="H635" s="686"/>
      <c r="I635" s="686"/>
      <c r="J635" s="686"/>
      <c r="K635" s="380"/>
    </row>
    <row r="636" spans="1:11" s="363" customFormat="1" ht="25.5">
      <c r="A636" s="974" t="s">
        <v>46</v>
      </c>
      <c r="B636" s="974"/>
      <c r="C636" s="974"/>
      <c r="D636" s="981"/>
      <c r="E636" s="982"/>
      <c r="F636" s="791"/>
      <c r="G636" s="731" t="s">
        <v>81</v>
      </c>
      <c r="H636" s="971" t="s">
        <v>434</v>
      </c>
      <c r="I636" s="971" t="s">
        <v>435</v>
      </c>
      <c r="J636" s="971" t="s">
        <v>436</v>
      </c>
      <c r="K636" s="972" t="s">
        <v>415</v>
      </c>
    </row>
    <row r="637" spans="1:11" s="363" customFormat="1" ht="13.5">
      <c r="A637" s="782" t="s">
        <v>256</v>
      </c>
      <c r="B637" s="782"/>
      <c r="C637" s="782"/>
      <c r="D637" s="542"/>
      <c r="E637" s="381"/>
      <c r="F637" s="686"/>
      <c r="G637" s="359"/>
      <c r="H637" s="359"/>
      <c r="I637" s="359"/>
      <c r="J637" s="359"/>
      <c r="K637" s="359"/>
    </row>
    <row r="638" spans="1:11" s="363" customFormat="1" ht="13.5">
      <c r="A638" s="782" t="s">
        <v>510</v>
      </c>
      <c r="B638" s="964"/>
      <c r="C638" s="964"/>
      <c r="D638" s="964"/>
      <c r="E638" s="579"/>
      <c r="F638" s="579"/>
      <c r="G638" s="611"/>
      <c r="H638" s="611"/>
      <c r="I638" s="611"/>
      <c r="J638" s="611"/>
      <c r="K638" s="611"/>
    </row>
    <row r="639" spans="1:11" s="363" customFormat="1" ht="13.5">
      <c r="A639" s="964" t="s">
        <v>451</v>
      </c>
      <c r="B639" s="964"/>
      <c r="C639" s="964"/>
      <c r="D639" s="964"/>
      <c r="E639" s="579"/>
      <c r="F639" s="579"/>
      <c r="G639" s="579">
        <v>0</v>
      </c>
      <c r="H639" s="579">
        <v>0</v>
      </c>
      <c r="I639" s="579">
        <v>27</v>
      </c>
      <c r="J639" s="579">
        <v>0</v>
      </c>
      <c r="K639" s="579">
        <v>27</v>
      </c>
    </row>
    <row r="640" spans="1:11" s="363" customFormat="1" ht="13.5">
      <c r="A640" s="964" t="s">
        <v>263</v>
      </c>
      <c r="B640" s="964"/>
      <c r="C640" s="964"/>
      <c r="D640" s="964"/>
      <c r="E640" s="579"/>
      <c r="F640" s="579"/>
      <c r="G640" s="579">
        <v>26297</v>
      </c>
      <c r="H640" s="579">
        <v>867</v>
      </c>
      <c r="I640" s="579">
        <v>1536</v>
      </c>
      <c r="J640" s="579">
        <v>58</v>
      </c>
      <c r="K640" s="579">
        <v>28758</v>
      </c>
    </row>
    <row r="641" spans="1:11" s="363" customFormat="1" ht="13.5">
      <c r="A641" s="964" t="s">
        <v>261</v>
      </c>
      <c r="B641" s="964"/>
      <c r="C641" s="964"/>
      <c r="D641" s="964"/>
      <c r="E641" s="579"/>
      <c r="F641" s="579"/>
      <c r="G641" s="579">
        <v>4614</v>
      </c>
      <c r="H641" s="579">
        <v>7537</v>
      </c>
      <c r="I641" s="579">
        <v>11336</v>
      </c>
      <c r="J641" s="579">
        <v>1958</v>
      </c>
      <c r="K641" s="579">
        <v>25445</v>
      </c>
    </row>
    <row r="642" spans="1:11" s="363" customFormat="1" ht="13.5">
      <c r="A642" s="964"/>
      <c r="B642" s="964"/>
      <c r="C642" s="964"/>
      <c r="D642" s="964"/>
      <c r="E642" s="579"/>
      <c r="F642" s="579"/>
      <c r="G642" s="579"/>
      <c r="H642" s="579"/>
      <c r="I642" s="579"/>
      <c r="J642" s="579"/>
      <c r="K642" s="579"/>
    </row>
    <row r="643" spans="1:11" s="363" customFormat="1" ht="13.5">
      <c r="A643" s="782" t="s">
        <v>255</v>
      </c>
      <c r="B643" s="782"/>
      <c r="C643" s="782"/>
      <c r="D643" s="542"/>
      <c r="E643" s="381"/>
      <c r="F643" s="686"/>
      <c r="G643" s="579"/>
      <c r="H643" s="579"/>
      <c r="I643" s="579"/>
      <c r="J643" s="579"/>
      <c r="K643" s="579"/>
    </row>
    <row r="644" spans="1:11" s="363" customFormat="1" ht="13.5">
      <c r="A644" s="964" t="s">
        <v>261</v>
      </c>
      <c r="B644" s="964"/>
      <c r="C644" s="964"/>
      <c r="D644" s="964"/>
      <c r="E644" s="579"/>
      <c r="F644" s="579"/>
      <c r="G644" s="579">
        <v>3807</v>
      </c>
      <c r="H644" s="579">
        <v>780</v>
      </c>
      <c r="I644" s="579">
        <v>10766</v>
      </c>
      <c r="J644" s="579">
        <v>150</v>
      </c>
      <c r="K644" s="579">
        <v>15503</v>
      </c>
    </row>
    <row r="645" spans="1:11" s="363" customFormat="1" ht="13.5">
      <c r="A645" s="965" t="s">
        <v>49</v>
      </c>
      <c r="B645" s="965"/>
      <c r="C645" s="965"/>
      <c r="D645" s="966"/>
      <c r="E645" s="771"/>
      <c r="F645" s="683"/>
      <c r="G645" s="683">
        <v>34718</v>
      </c>
      <c r="H645" s="683">
        <v>9184</v>
      </c>
      <c r="I645" s="683">
        <v>23665</v>
      </c>
      <c r="J645" s="683">
        <v>2166</v>
      </c>
      <c r="K645" s="683">
        <v>69733</v>
      </c>
    </row>
    <row r="646" spans="1:11" s="363" customFormat="1" ht="6" customHeight="1">
      <c r="A646" s="977"/>
      <c r="B646" s="977"/>
      <c r="C646" s="977"/>
      <c r="D646" s="988"/>
      <c r="E646" s="774"/>
      <c r="F646" s="686"/>
      <c r="G646" s="686"/>
      <c r="H646" s="686"/>
      <c r="I646" s="686"/>
      <c r="J646" s="686"/>
      <c r="K646" s="686"/>
    </row>
    <row r="647" spans="1:11" s="363" customFormat="1" ht="13.5">
      <c r="A647" s="782" t="s">
        <v>679</v>
      </c>
      <c r="B647" s="782"/>
      <c r="C647" s="782"/>
      <c r="D647" s="542"/>
      <c r="E647" s="381"/>
      <c r="F647" s="686"/>
      <c r="G647" s="686">
        <v>44332</v>
      </c>
      <c r="H647" s="686">
        <v>24374</v>
      </c>
      <c r="I647" s="686">
        <v>49001</v>
      </c>
      <c r="J647" s="686">
        <v>14219</v>
      </c>
      <c r="K647" s="686">
        <v>131926</v>
      </c>
    </row>
    <row r="648" spans="1:11" s="363" customFormat="1" ht="13.5">
      <c r="A648" s="782"/>
      <c r="B648" s="782"/>
      <c r="C648" s="782"/>
      <c r="D648" s="542"/>
      <c r="E648" s="381"/>
      <c r="F648" s="686"/>
      <c r="G648" s="686"/>
      <c r="H648" s="686"/>
      <c r="I648" s="686"/>
      <c r="J648" s="686"/>
      <c r="K648" s="380"/>
    </row>
    <row r="649" spans="1:11" s="363" customFormat="1" ht="13.5">
      <c r="A649" s="782" t="s">
        <v>257</v>
      </c>
      <c r="B649" s="782"/>
      <c r="C649" s="782"/>
      <c r="D649" s="983"/>
      <c r="E649" s="380"/>
      <c r="F649" s="686"/>
      <c r="G649" s="359"/>
      <c r="H649" s="359"/>
      <c r="I649" s="359"/>
      <c r="J649" s="359"/>
      <c r="K649" s="359"/>
    </row>
    <row r="650" spans="1:11" s="363" customFormat="1" ht="13.5">
      <c r="A650" s="782" t="s">
        <v>510</v>
      </c>
      <c r="B650" s="782"/>
      <c r="C650" s="782"/>
      <c r="D650" s="983"/>
      <c r="E650" s="380"/>
      <c r="F650" s="686"/>
      <c r="G650" s="359"/>
      <c r="H650" s="359"/>
      <c r="I650" s="359"/>
      <c r="J650" s="359"/>
      <c r="K650" s="359"/>
    </row>
    <row r="651" spans="1:11" s="363" customFormat="1" ht="13.5">
      <c r="A651" s="964" t="s">
        <v>390</v>
      </c>
      <c r="B651" s="964"/>
      <c r="C651" s="964"/>
      <c r="D651" s="964"/>
      <c r="E651" s="579"/>
      <c r="F651" s="579"/>
      <c r="G651" s="579">
        <v>44</v>
      </c>
      <c r="H651" s="579">
        <v>171</v>
      </c>
      <c r="I651" s="579">
        <v>3609</v>
      </c>
      <c r="J651" s="579">
        <v>0</v>
      </c>
      <c r="K651" s="579">
        <v>3824</v>
      </c>
    </row>
    <row r="652" spans="1:11" s="363" customFormat="1" ht="13.5">
      <c r="A652" s="964" t="s">
        <v>263</v>
      </c>
      <c r="B652" s="964"/>
      <c r="C652" s="964"/>
      <c r="D652" s="964"/>
      <c r="E652" s="579"/>
      <c r="F652" s="579"/>
      <c r="G652" s="579">
        <v>3048</v>
      </c>
      <c r="H652" s="579">
        <v>204</v>
      </c>
      <c r="I652" s="579">
        <v>75</v>
      </c>
      <c r="J652" s="579">
        <v>0</v>
      </c>
      <c r="K652" s="579">
        <v>3327</v>
      </c>
    </row>
    <row r="653" spans="1:11" s="363" customFormat="1" ht="13.5">
      <c r="A653" s="964" t="s">
        <v>261</v>
      </c>
      <c r="B653" s="964"/>
      <c r="C653" s="964"/>
      <c r="D653" s="964"/>
      <c r="E653" s="579"/>
      <c r="F653" s="579"/>
      <c r="G653" s="579">
        <v>5112</v>
      </c>
      <c r="H653" s="579">
        <v>7335</v>
      </c>
      <c r="I653" s="579">
        <v>3851</v>
      </c>
      <c r="J653" s="579">
        <v>21259</v>
      </c>
      <c r="K653" s="579">
        <v>37557</v>
      </c>
    </row>
    <row r="654" spans="1:11" s="363" customFormat="1" ht="13.5">
      <c r="A654" s="964"/>
      <c r="B654" s="964"/>
      <c r="C654" s="964"/>
      <c r="D654" s="964"/>
      <c r="E654" s="579"/>
      <c r="F654" s="579"/>
      <c r="G654" s="579"/>
      <c r="H654" s="579"/>
      <c r="I654" s="579"/>
      <c r="J654" s="579"/>
      <c r="K654" s="579"/>
    </row>
    <row r="655" spans="1:11" s="363" customFormat="1" ht="13.5">
      <c r="A655" s="782" t="s">
        <v>255</v>
      </c>
      <c r="B655" s="782"/>
      <c r="C655" s="782"/>
      <c r="D655" s="983"/>
      <c r="E655" s="380"/>
      <c r="F655" s="686"/>
      <c r="G655" s="579"/>
      <c r="H655" s="579"/>
      <c r="I655" s="579"/>
      <c r="J655" s="579"/>
      <c r="K655" s="579"/>
    </row>
    <row r="656" spans="1:11" s="363" customFormat="1" ht="13.5">
      <c r="A656" s="964" t="s">
        <v>261</v>
      </c>
      <c r="B656" s="964"/>
      <c r="C656" s="964"/>
      <c r="D656" s="964"/>
      <c r="E656" s="579"/>
      <c r="F656" s="579"/>
      <c r="G656" s="579">
        <v>1127</v>
      </c>
      <c r="H656" s="579">
        <v>577</v>
      </c>
      <c r="I656" s="579">
        <v>4395</v>
      </c>
      <c r="J656" s="579">
        <v>8554</v>
      </c>
      <c r="K656" s="579">
        <v>14653</v>
      </c>
    </row>
    <row r="657" spans="1:11" s="363" customFormat="1" ht="13.5">
      <c r="A657" s="965" t="s">
        <v>50</v>
      </c>
      <c r="B657" s="965"/>
      <c r="C657" s="965"/>
      <c r="D657" s="965"/>
      <c r="E657" s="683"/>
      <c r="F657" s="683"/>
      <c r="G657" s="683">
        <v>9331</v>
      </c>
      <c r="H657" s="683">
        <v>8287</v>
      </c>
      <c r="I657" s="683">
        <v>11930</v>
      </c>
      <c r="J657" s="683">
        <v>29813</v>
      </c>
      <c r="K657" s="683">
        <v>59361</v>
      </c>
    </row>
    <row r="658" spans="1:11" s="363" customFormat="1" ht="6" customHeight="1">
      <c r="A658" s="977"/>
      <c r="B658" s="977"/>
      <c r="C658" s="977"/>
      <c r="D658" s="977"/>
      <c r="E658" s="686"/>
      <c r="F658" s="686"/>
      <c r="G658" s="686"/>
      <c r="H658" s="686"/>
      <c r="I658" s="686"/>
      <c r="J658" s="686"/>
      <c r="K658" s="686"/>
    </row>
    <row r="659" spans="1:11" s="363" customFormat="1" ht="13.5">
      <c r="A659" s="782" t="s">
        <v>460</v>
      </c>
      <c r="B659" s="782"/>
      <c r="C659" s="782"/>
      <c r="D659" s="542"/>
      <c r="E659" s="381"/>
      <c r="F659" s="686"/>
      <c r="G659" s="686">
        <v>29053</v>
      </c>
      <c r="H659" s="686">
        <v>19182</v>
      </c>
      <c r="I659" s="686">
        <v>45905</v>
      </c>
      <c r="J659" s="686">
        <v>42201</v>
      </c>
      <c r="K659" s="686">
        <v>136341</v>
      </c>
    </row>
    <row r="660" spans="1:11" s="363" customFormat="1" ht="13.5">
      <c r="A660" s="782"/>
      <c r="B660" s="782"/>
      <c r="C660" s="782"/>
      <c r="D660" s="542"/>
      <c r="E660" s="381"/>
      <c r="F660" s="686"/>
      <c r="G660" s="686"/>
      <c r="H660" s="686"/>
      <c r="I660" s="686"/>
      <c r="J660" s="686"/>
      <c r="K660" s="380"/>
    </row>
    <row r="661" spans="1:11" s="363" customFormat="1" ht="13.5">
      <c r="A661" s="782" t="s">
        <v>562</v>
      </c>
      <c r="B661" s="782"/>
      <c r="C661" s="782"/>
      <c r="D661" s="542"/>
      <c r="E661" s="381"/>
      <c r="F661" s="967"/>
      <c r="G661" s="967"/>
      <c r="H661" s="967"/>
      <c r="I661" s="967"/>
      <c r="J661" s="967"/>
      <c r="K661" s="380"/>
    </row>
    <row r="662" spans="1:11" s="363" customFormat="1" ht="5.25" customHeight="1">
      <c r="A662" s="782"/>
      <c r="B662" s="782"/>
      <c r="C662" s="782"/>
      <c r="D662" s="542"/>
      <c r="E662" s="381"/>
      <c r="F662" s="967"/>
      <c r="G662" s="967"/>
      <c r="H662" s="967"/>
      <c r="I662" s="967"/>
      <c r="J662" s="967"/>
      <c r="K662" s="380"/>
    </row>
    <row r="663" spans="1:11" s="363" customFormat="1" ht="13.5">
      <c r="A663" s="964" t="s">
        <v>563</v>
      </c>
      <c r="B663" s="964"/>
      <c r="C663" s="964"/>
      <c r="D663" s="978"/>
      <c r="E663" s="785"/>
      <c r="F663" s="980"/>
      <c r="G663" s="980"/>
      <c r="H663" s="980"/>
      <c r="I663" s="980"/>
      <c r="J663" s="967"/>
      <c r="K663" s="380"/>
    </row>
    <row r="664" spans="1:11" s="363" customFormat="1" ht="13.5">
      <c r="A664" s="964" t="s">
        <v>564</v>
      </c>
      <c r="B664" s="964"/>
      <c r="C664" s="964"/>
      <c r="D664" s="978"/>
      <c r="E664" s="785"/>
      <c r="F664" s="980"/>
      <c r="G664" s="980"/>
      <c r="H664" s="980"/>
      <c r="I664" s="980"/>
      <c r="J664" s="967"/>
      <c r="K664" s="380"/>
    </row>
    <row r="665" spans="1:11" s="363" customFormat="1" ht="13.5">
      <c r="A665" s="964" t="s">
        <v>565</v>
      </c>
      <c r="B665" s="964"/>
      <c r="C665" s="964"/>
      <c r="D665" s="978"/>
      <c r="E665" s="785"/>
      <c r="F665" s="980"/>
      <c r="G665" s="980"/>
      <c r="H665" s="980"/>
      <c r="I665" s="980"/>
      <c r="J665" s="967"/>
      <c r="K665" s="380"/>
    </row>
    <row r="666" spans="1:11" s="363" customFormat="1" ht="5.25" customHeight="1">
      <c r="A666" s="782"/>
      <c r="B666" s="782"/>
      <c r="C666" s="782"/>
      <c r="D666" s="542"/>
      <c r="E666" s="381"/>
      <c r="F666" s="967"/>
      <c r="G666" s="967"/>
      <c r="H666" s="967"/>
      <c r="I666" s="967"/>
      <c r="J666" s="967"/>
      <c r="K666" s="380"/>
    </row>
    <row r="667" spans="1:11" s="363" customFormat="1" ht="40.5" customHeight="1">
      <c r="A667" s="1049" t="s">
        <v>566</v>
      </c>
      <c r="B667" s="1049"/>
      <c r="C667" s="1049"/>
      <c r="D667" s="1049"/>
      <c r="E667" s="1049"/>
      <c r="F667" s="1049"/>
      <c r="G667" s="1049"/>
      <c r="H667" s="1049"/>
      <c r="I667" s="1049"/>
      <c r="J667" s="1049"/>
      <c r="K667" s="1049"/>
    </row>
    <row r="668" spans="1:11" s="363" customFormat="1" ht="18" customHeight="1">
      <c r="A668" s="782"/>
      <c r="B668" s="782"/>
      <c r="C668" s="782"/>
      <c r="D668" s="542"/>
      <c r="E668" s="381"/>
      <c r="F668" s="967"/>
      <c r="G668" s="967"/>
      <c r="H668" s="967"/>
      <c r="I668" s="967"/>
      <c r="J668" s="967"/>
      <c r="K668" s="380"/>
    </row>
    <row r="669" spans="1:11" s="363" customFormat="1" ht="25.5">
      <c r="A669" s="974" t="s">
        <v>46</v>
      </c>
      <c r="B669" s="974"/>
      <c r="C669" s="974"/>
      <c r="D669" s="981"/>
      <c r="E669" s="982"/>
      <c r="F669" s="791"/>
      <c r="G669" s="731" t="s">
        <v>81</v>
      </c>
      <c r="H669" s="971" t="s">
        <v>434</v>
      </c>
      <c r="I669" s="971" t="s">
        <v>435</v>
      </c>
      <c r="J669" s="971" t="s">
        <v>436</v>
      </c>
      <c r="K669" s="972" t="s">
        <v>415</v>
      </c>
    </row>
    <row r="670" spans="1:11" s="363" customFormat="1" ht="13.5">
      <c r="A670" s="782" t="s">
        <v>256</v>
      </c>
      <c r="B670" s="782"/>
      <c r="C670" s="782"/>
      <c r="D670" s="542"/>
      <c r="E670" s="381"/>
      <c r="F670" s="686"/>
      <c r="G670" s="359"/>
      <c r="H670" s="359"/>
      <c r="I670" s="359"/>
      <c r="J670" s="359"/>
      <c r="K670" s="359"/>
    </row>
    <row r="671" spans="1:11" s="363" customFormat="1" ht="13.5">
      <c r="A671" s="782" t="s">
        <v>510</v>
      </c>
      <c r="B671" s="964"/>
      <c r="C671" s="964"/>
      <c r="D671" s="964"/>
      <c r="E671" s="579"/>
      <c r="F671" s="579"/>
      <c r="G671" s="611"/>
      <c r="H671" s="611"/>
      <c r="I671" s="611"/>
      <c r="J671" s="611"/>
      <c r="K671" s="611"/>
    </row>
    <row r="672" spans="1:11" s="363" customFormat="1" ht="13.5">
      <c r="A672" s="964" t="s">
        <v>263</v>
      </c>
      <c r="B672" s="964"/>
      <c r="C672" s="964"/>
      <c r="D672" s="964"/>
      <c r="E672" s="579"/>
      <c r="F672" s="579"/>
      <c r="G672" s="641">
        <v>2641</v>
      </c>
      <c r="H672" s="641">
        <v>725</v>
      </c>
      <c r="I672" s="641">
        <v>27396</v>
      </c>
      <c r="J672" s="641">
        <v>0</v>
      </c>
      <c r="K672" s="641">
        <v>30762</v>
      </c>
    </row>
    <row r="673" spans="1:11" s="363" customFormat="1" ht="13.5">
      <c r="A673" s="964" t="s">
        <v>258</v>
      </c>
      <c r="B673" s="964"/>
      <c r="C673" s="964"/>
      <c r="D673" s="964"/>
      <c r="E673" s="579"/>
      <c r="F673" s="579"/>
      <c r="G673" s="641">
        <v>1577026</v>
      </c>
      <c r="H673" s="641">
        <v>180307</v>
      </c>
      <c r="I673" s="641">
        <v>377273</v>
      </c>
      <c r="J673" s="641">
        <v>155092</v>
      </c>
      <c r="K673" s="641">
        <v>2289698</v>
      </c>
    </row>
    <row r="674" spans="1:11" s="363" customFormat="1" ht="13.5">
      <c r="A674" s="965" t="s">
        <v>49</v>
      </c>
      <c r="B674" s="965"/>
      <c r="C674" s="965"/>
      <c r="D674" s="966"/>
      <c r="E674" s="771"/>
      <c r="F674" s="683"/>
      <c r="G674" s="683">
        <v>1579667</v>
      </c>
      <c r="H674" s="683">
        <v>181032</v>
      </c>
      <c r="I674" s="683">
        <v>404669</v>
      </c>
      <c r="J674" s="683">
        <v>155092</v>
      </c>
      <c r="K674" s="683">
        <v>2320460</v>
      </c>
    </row>
    <row r="675" spans="1:11" s="363" customFormat="1" ht="6" customHeight="1">
      <c r="A675" s="977"/>
      <c r="B675" s="977"/>
      <c r="C675" s="977"/>
      <c r="D675" s="988"/>
      <c r="E675" s="774"/>
      <c r="F675" s="686"/>
      <c r="G675" s="686"/>
      <c r="H675" s="686"/>
      <c r="I675" s="686"/>
      <c r="J675" s="686"/>
      <c r="K675" s="686"/>
    </row>
    <row r="676" spans="1:11" s="363" customFormat="1" ht="13.5">
      <c r="A676" s="977" t="s">
        <v>679</v>
      </c>
      <c r="B676" s="977"/>
      <c r="C676" s="977"/>
      <c r="D676" s="988"/>
      <c r="E676" s="774"/>
      <c r="F676" s="686"/>
      <c r="G676" s="686">
        <v>1061630</v>
      </c>
      <c r="H676" s="686">
        <v>140851</v>
      </c>
      <c r="I676" s="686">
        <v>252444</v>
      </c>
      <c r="J676" s="686">
        <v>5837</v>
      </c>
      <c r="K676" s="686">
        <v>1460762</v>
      </c>
    </row>
    <row r="677" spans="1:11" s="363" customFormat="1" ht="13.5">
      <c r="A677" s="782"/>
      <c r="B677" s="782"/>
      <c r="C677" s="782"/>
      <c r="D677" s="542"/>
      <c r="E677" s="381"/>
      <c r="F677" s="686"/>
      <c r="G677" s="686"/>
      <c r="H677" s="686"/>
      <c r="I677" s="686"/>
      <c r="J677" s="686"/>
      <c r="K677" s="380"/>
    </row>
    <row r="678" spans="1:11" s="363" customFormat="1" ht="13.5">
      <c r="A678" s="782" t="s">
        <v>257</v>
      </c>
      <c r="B678" s="782"/>
      <c r="C678" s="782"/>
      <c r="D678" s="983"/>
      <c r="E678" s="380"/>
      <c r="F678" s="686"/>
      <c r="G678" s="359"/>
      <c r="H678" s="359"/>
      <c r="I678" s="359"/>
      <c r="J678" s="359"/>
      <c r="K678" s="359"/>
    </row>
    <row r="679" spans="1:11" s="363" customFormat="1" ht="13.5">
      <c r="A679" s="782" t="s">
        <v>510</v>
      </c>
      <c r="B679" s="782"/>
      <c r="C679" s="782"/>
      <c r="D679" s="983"/>
      <c r="E679" s="380"/>
      <c r="F679" s="686"/>
      <c r="G679" s="359"/>
      <c r="H679" s="359"/>
      <c r="I679" s="359"/>
      <c r="J679" s="359"/>
      <c r="K679" s="359"/>
    </row>
    <row r="680" spans="1:11" s="363" customFormat="1" ht="13.5">
      <c r="A680" s="964" t="s">
        <v>263</v>
      </c>
      <c r="B680" s="964"/>
      <c r="C680" s="964"/>
      <c r="D680" s="964"/>
      <c r="E680" s="579"/>
      <c r="F680" s="579"/>
      <c r="G680" s="579">
        <v>2641</v>
      </c>
      <c r="H680" s="579">
        <v>725</v>
      </c>
      <c r="I680" s="579">
        <v>27396</v>
      </c>
      <c r="J680" s="579">
        <v>0</v>
      </c>
      <c r="K680" s="579">
        <v>30762</v>
      </c>
    </row>
    <row r="681" spans="1:11" s="363" customFormat="1" ht="13.5">
      <c r="A681" s="964" t="s">
        <v>258</v>
      </c>
      <c r="B681" s="964"/>
      <c r="C681" s="964"/>
      <c r="D681" s="964"/>
      <c r="E681" s="579"/>
      <c r="F681" s="579"/>
      <c r="G681" s="579">
        <v>1551048</v>
      </c>
      <c r="H681" s="579">
        <v>164487</v>
      </c>
      <c r="I681" s="579">
        <v>392315</v>
      </c>
      <c r="J681" s="579">
        <v>109170</v>
      </c>
      <c r="K681" s="579">
        <v>2217020</v>
      </c>
    </row>
    <row r="682" spans="1:11" s="363" customFormat="1" ht="13.5">
      <c r="A682" s="965" t="s">
        <v>50</v>
      </c>
      <c r="B682" s="965"/>
      <c r="C682" s="965"/>
      <c r="D682" s="965"/>
      <c r="E682" s="683"/>
      <c r="F682" s="683"/>
      <c r="G682" s="683">
        <v>1553689</v>
      </c>
      <c r="H682" s="683">
        <v>165212</v>
      </c>
      <c r="I682" s="683">
        <v>419711</v>
      </c>
      <c r="J682" s="683">
        <v>109170</v>
      </c>
      <c r="K682" s="683">
        <v>2247782</v>
      </c>
    </row>
    <row r="683" spans="1:11" s="363" customFormat="1" ht="6" customHeight="1">
      <c r="A683" s="977"/>
      <c r="B683" s="977"/>
      <c r="C683" s="977"/>
      <c r="D683" s="977"/>
      <c r="E683" s="686"/>
      <c r="F683" s="686"/>
      <c r="G683" s="686"/>
      <c r="H683" s="686"/>
      <c r="I683" s="686"/>
      <c r="J683" s="686"/>
      <c r="K683" s="686"/>
    </row>
    <row r="684" spans="1:11" s="363" customFormat="1" ht="13.5">
      <c r="A684" s="782" t="s">
        <v>460</v>
      </c>
      <c r="B684" s="782"/>
      <c r="C684" s="782"/>
      <c r="D684" s="542"/>
      <c r="E684" s="381"/>
      <c r="F684" s="686"/>
      <c r="G684" s="686">
        <v>1077795</v>
      </c>
      <c r="H684" s="686">
        <v>146550</v>
      </c>
      <c r="I684" s="686">
        <v>264733</v>
      </c>
      <c r="J684" s="686">
        <v>6774</v>
      </c>
      <c r="K684" s="686">
        <v>1495853</v>
      </c>
    </row>
    <row r="685" spans="1:11" s="363" customFormat="1" ht="13.5">
      <c r="A685" s="782"/>
      <c r="B685" s="782"/>
      <c r="C685" s="782"/>
      <c r="D685" s="542"/>
      <c r="E685" s="381"/>
      <c r="F685" s="686"/>
      <c r="G685" s="686"/>
      <c r="H685" s="686"/>
      <c r="I685" s="686"/>
      <c r="J685" s="686"/>
      <c r="K685" s="686"/>
    </row>
    <row r="686" spans="1:11" s="363" customFormat="1" ht="13.5">
      <c r="A686" s="782"/>
      <c r="B686" s="782"/>
      <c r="C686" s="782"/>
      <c r="D686" s="542"/>
      <c r="E686" s="381"/>
      <c r="F686" s="686"/>
      <c r="G686" s="686"/>
      <c r="H686" s="686"/>
      <c r="I686" s="686"/>
      <c r="J686" s="686"/>
      <c r="K686" s="380"/>
    </row>
    <row r="687" spans="1:11" s="363" customFormat="1" ht="13.5">
      <c r="A687" s="540" t="s">
        <v>19</v>
      </c>
      <c r="B687" s="540"/>
      <c r="C687" s="540"/>
      <c r="D687" s="398"/>
      <c r="E687" s="381"/>
      <c r="F687" s="381"/>
      <c r="G687" s="381"/>
      <c r="H687" s="381"/>
      <c r="I687" s="381"/>
      <c r="J687" s="381"/>
      <c r="K687" s="381"/>
    </row>
    <row r="688" spans="1:11" s="363" customFormat="1" ht="6" customHeight="1">
      <c r="A688" s="398"/>
      <c r="B688" s="398"/>
      <c r="C688" s="398"/>
      <c r="D688" s="398"/>
      <c r="E688" s="381"/>
      <c r="F688" s="381"/>
      <c r="G688" s="381"/>
      <c r="H688" s="381"/>
      <c r="I688" s="381"/>
      <c r="J688" s="381"/>
      <c r="K688" s="381"/>
    </row>
    <row r="689" spans="1:11" s="363" customFormat="1" ht="83.25" customHeight="1">
      <c r="A689" s="1049" t="s">
        <v>127</v>
      </c>
      <c r="B689" s="1049"/>
      <c r="C689" s="1049"/>
      <c r="D689" s="1049"/>
      <c r="E689" s="1049"/>
      <c r="F689" s="1049"/>
      <c r="G689" s="1049"/>
      <c r="H689" s="1049"/>
      <c r="I689" s="1049"/>
      <c r="J689" s="1049"/>
      <c r="K689" s="1049"/>
    </row>
    <row r="690" spans="1:11" s="363" customFormat="1" ht="5.25" customHeight="1">
      <c r="A690" s="586"/>
      <c r="B690" s="586"/>
      <c r="C690" s="586"/>
      <c r="D690" s="586"/>
      <c r="E690" s="586"/>
      <c r="F690" s="586"/>
      <c r="G690" s="586"/>
      <c r="H690" s="586"/>
      <c r="I690" s="586"/>
      <c r="J690" s="586"/>
      <c r="K690" s="586"/>
    </row>
    <row r="691" spans="1:11" s="363" customFormat="1" ht="13.5">
      <c r="A691" s="1049" t="s">
        <v>84</v>
      </c>
      <c r="B691" s="1049"/>
      <c r="C691" s="1049"/>
      <c r="D691" s="1049"/>
      <c r="E691" s="1049"/>
      <c r="F691" s="1049"/>
      <c r="G691" s="1049"/>
      <c r="H691" s="1049"/>
      <c r="I691" s="1049"/>
      <c r="J691" s="1049"/>
      <c r="K691" s="1049"/>
    </row>
    <row r="692" spans="1:12" s="363" customFormat="1" ht="12.75" customHeight="1">
      <c r="A692" s="540" t="s">
        <v>826</v>
      </c>
      <c r="B692" s="540"/>
      <c r="C692" s="540"/>
      <c r="D692" s="398"/>
      <c r="E692" s="372"/>
      <c r="F692" s="379"/>
      <c r="G692" s="380"/>
      <c r="H692" s="380"/>
      <c r="I692" s="380"/>
      <c r="J692" s="380"/>
      <c r="K692" s="380"/>
      <c r="L692" s="364"/>
    </row>
    <row r="693" spans="1:11" s="363" customFormat="1" ht="6" customHeight="1">
      <c r="A693" s="329"/>
      <c r="B693" s="329"/>
      <c r="C693" s="329"/>
      <c r="D693" s="329"/>
      <c r="E693" s="372"/>
      <c r="F693" s="379"/>
      <c r="G693" s="380"/>
      <c r="H693" s="380"/>
      <c r="I693" s="380"/>
      <c r="J693" s="380"/>
      <c r="K693" s="380"/>
    </row>
    <row r="694" spans="1:175" s="363" customFormat="1" ht="39.75" customHeight="1">
      <c r="A694" s="1049" t="s">
        <v>701</v>
      </c>
      <c r="B694" s="1049"/>
      <c r="C694" s="1049"/>
      <c r="D694" s="1049"/>
      <c r="E694" s="1049"/>
      <c r="F694" s="1049"/>
      <c r="G694" s="1049"/>
      <c r="H694" s="1049"/>
      <c r="I694" s="1049"/>
      <c r="J694" s="1049"/>
      <c r="K694" s="1049"/>
      <c r="FJ694" s="370"/>
      <c r="FK694" s="370"/>
      <c r="FL694" s="370"/>
      <c r="FM694" s="370"/>
      <c r="FN694" s="370"/>
      <c r="FO694" s="370"/>
      <c r="FP694" s="370"/>
      <c r="FQ694" s="370"/>
      <c r="FR694" s="370"/>
      <c r="FS694" s="370"/>
    </row>
    <row r="695" spans="1:175" s="363" customFormat="1" ht="13.5">
      <c r="A695" s="364"/>
      <c r="B695" s="364"/>
      <c r="C695" s="364"/>
      <c r="D695" s="364"/>
      <c r="E695" s="364"/>
      <c r="F695" s="364"/>
      <c r="G695" s="364"/>
      <c r="H695" s="364"/>
      <c r="I695" s="364"/>
      <c r="J695" s="364"/>
      <c r="K695" s="364"/>
      <c r="FJ695" s="370"/>
      <c r="FK695" s="370"/>
      <c r="FL695" s="370"/>
      <c r="FM695" s="370"/>
      <c r="FN695" s="370"/>
      <c r="FO695" s="370"/>
      <c r="FP695" s="370"/>
      <c r="FQ695" s="370"/>
      <c r="FR695" s="370"/>
      <c r="FS695" s="370"/>
    </row>
    <row r="696" spans="1:11" s="363" customFormat="1" ht="14.25" customHeight="1">
      <c r="A696" s="594" t="s">
        <v>46</v>
      </c>
      <c r="B696" s="594"/>
      <c r="C696" s="594"/>
      <c r="D696" s="808"/>
      <c r="E696" s="571"/>
      <c r="F696" s="571"/>
      <c r="G696" s="571"/>
      <c r="H696" s="571"/>
      <c r="I696" s="740" t="s">
        <v>660</v>
      </c>
      <c r="J696" s="593" t="s">
        <v>383</v>
      </c>
      <c r="K696" s="593" t="s">
        <v>695</v>
      </c>
    </row>
    <row r="697" spans="1:153" s="363" customFormat="1" ht="13.5">
      <c r="A697" s="809" t="s">
        <v>251</v>
      </c>
      <c r="B697" s="809"/>
      <c r="C697" s="809"/>
      <c r="D697" s="544"/>
      <c r="E697" s="382"/>
      <c r="F697" s="382"/>
      <c r="G697" s="383"/>
      <c r="H697" s="383"/>
      <c r="I697" s="383"/>
      <c r="J697" s="383"/>
      <c r="K697" s="383"/>
      <c r="EV697" s="370"/>
      <c r="EW697" s="370"/>
    </row>
    <row r="698" spans="1:175" s="363" customFormat="1" ht="13.5">
      <c r="A698" s="581" t="s">
        <v>158</v>
      </c>
      <c r="B698" s="581"/>
      <c r="C698" s="581"/>
      <c r="D698" s="581"/>
      <c r="E698" s="708"/>
      <c r="F698" s="708"/>
      <c r="G698" s="778"/>
      <c r="H698" s="778"/>
      <c r="I698" s="778">
        <v>2571470</v>
      </c>
      <c r="J698" s="778">
        <v>2552487</v>
      </c>
      <c r="K698" s="778">
        <v>-18983</v>
      </c>
      <c r="FP698" s="370"/>
      <c r="FQ698" s="370"/>
      <c r="FR698" s="370"/>
      <c r="FS698" s="370"/>
    </row>
    <row r="699" spans="1:245" s="363" customFormat="1" ht="13.5">
      <c r="A699" s="367"/>
      <c r="B699" s="367"/>
      <c r="C699" s="367"/>
      <c r="D699" s="367"/>
      <c r="E699" s="379"/>
      <c r="F699" s="379"/>
      <c r="G699" s="395"/>
      <c r="H699" s="395"/>
      <c r="I699" s="395"/>
      <c r="J699" s="395"/>
      <c r="K699" s="395"/>
      <c r="FM699" s="370"/>
      <c r="FN699" s="370"/>
      <c r="FO699" s="370"/>
      <c r="FP699" s="370"/>
      <c r="FQ699" s="370"/>
      <c r="FR699" s="370"/>
      <c r="FS699" s="370"/>
      <c r="FT699" s="370"/>
      <c r="FU699" s="370"/>
      <c r="FV699" s="370"/>
      <c r="FW699" s="370"/>
      <c r="FX699" s="370"/>
      <c r="FY699" s="370"/>
      <c r="FZ699" s="370"/>
      <c r="GA699" s="370"/>
      <c r="GB699" s="370"/>
      <c r="GC699" s="370"/>
      <c r="GD699" s="370"/>
      <c r="GE699" s="370"/>
      <c r="GF699" s="370"/>
      <c r="GG699" s="370"/>
      <c r="GH699" s="370"/>
      <c r="GI699" s="370"/>
      <c r="GJ699" s="370"/>
      <c r="GK699" s="370"/>
      <c r="GL699" s="370"/>
      <c r="GM699" s="370"/>
      <c r="GN699" s="370"/>
      <c r="GO699" s="370"/>
      <c r="GP699" s="370"/>
      <c r="GQ699" s="370"/>
      <c r="GR699" s="370"/>
      <c r="GS699" s="370"/>
      <c r="GT699" s="370"/>
      <c r="GU699" s="370"/>
      <c r="GV699" s="370"/>
      <c r="GW699" s="370"/>
      <c r="GX699" s="370"/>
      <c r="GY699" s="370"/>
      <c r="GZ699" s="370"/>
      <c r="HA699" s="370"/>
      <c r="HB699" s="370"/>
      <c r="HC699" s="370"/>
      <c r="HD699" s="370"/>
      <c r="HE699" s="370"/>
      <c r="HF699" s="370"/>
      <c r="HG699" s="370"/>
      <c r="HH699" s="370"/>
      <c r="HI699" s="370"/>
      <c r="HJ699" s="370"/>
      <c r="HK699" s="370"/>
      <c r="HL699" s="370"/>
      <c r="HM699" s="370"/>
      <c r="HN699" s="370"/>
      <c r="HO699" s="370"/>
      <c r="HP699" s="370"/>
      <c r="HQ699" s="370"/>
      <c r="HR699" s="370"/>
      <c r="HS699" s="370"/>
      <c r="HT699" s="370"/>
      <c r="HU699" s="370"/>
      <c r="HV699" s="370"/>
      <c r="HW699" s="370"/>
      <c r="HX699" s="370"/>
      <c r="HY699" s="370"/>
      <c r="HZ699" s="370"/>
      <c r="IA699" s="370"/>
      <c r="IB699" s="370"/>
      <c r="IC699" s="370"/>
      <c r="ID699" s="370"/>
      <c r="IE699" s="370"/>
      <c r="IF699" s="370"/>
      <c r="IG699" s="370"/>
      <c r="IH699" s="370"/>
      <c r="II699" s="370"/>
      <c r="IJ699" s="370"/>
      <c r="IK699" s="370"/>
    </row>
    <row r="700" spans="1:175" s="363" customFormat="1" ht="13.5">
      <c r="A700" s="800" t="s">
        <v>760</v>
      </c>
      <c r="B700" s="800"/>
      <c r="C700" s="800"/>
      <c r="D700" s="398"/>
      <c r="E700" s="372"/>
      <c r="F700" s="379"/>
      <c r="G700" s="380"/>
      <c r="H700" s="380"/>
      <c r="I700" s="380"/>
      <c r="J700" s="380"/>
      <c r="K700" s="380"/>
      <c r="FP700" s="370"/>
      <c r="FQ700" s="370"/>
      <c r="FR700" s="370"/>
      <c r="FS700" s="370"/>
    </row>
    <row r="701" spans="1:175" s="363" customFormat="1" ht="13.5">
      <c r="A701" s="580" t="s">
        <v>210</v>
      </c>
      <c r="B701" s="580"/>
      <c r="C701" s="580"/>
      <c r="D701" s="580"/>
      <c r="E701" s="708"/>
      <c r="F701" s="708"/>
      <c r="G701" s="778"/>
      <c r="H701" s="778"/>
      <c r="I701" s="778">
        <v>1220295</v>
      </c>
      <c r="J701" s="778">
        <v>1203697</v>
      </c>
      <c r="K701" s="778">
        <v>16598</v>
      </c>
      <c r="FP701" s="370"/>
      <c r="FQ701" s="370"/>
      <c r="FR701" s="370"/>
      <c r="FS701" s="370"/>
    </row>
    <row r="702" spans="1:175" s="363" customFormat="1" ht="13.5">
      <c r="A702" s="580" t="s">
        <v>364</v>
      </c>
      <c r="B702" s="580"/>
      <c r="C702" s="580"/>
      <c r="D702" s="580"/>
      <c r="E702" s="708"/>
      <c r="F702" s="708"/>
      <c r="G702" s="778"/>
      <c r="H702" s="778"/>
      <c r="I702" s="778">
        <v>152506</v>
      </c>
      <c r="J702" s="778">
        <v>152308</v>
      </c>
      <c r="K702" s="778">
        <v>198</v>
      </c>
      <c r="FP702" s="370"/>
      <c r="FQ702" s="370"/>
      <c r="FR702" s="370"/>
      <c r="FS702" s="370"/>
    </row>
    <row r="703" spans="1:11" s="363" customFormat="1" ht="13.5">
      <c r="A703" s="572" t="s">
        <v>696</v>
      </c>
      <c r="B703" s="572"/>
      <c r="C703" s="572"/>
      <c r="D703" s="572"/>
      <c r="E703" s="773"/>
      <c r="F703" s="773"/>
      <c r="G703" s="683"/>
      <c r="H703" s="683"/>
      <c r="I703" s="683"/>
      <c r="J703" s="683"/>
      <c r="K703" s="683">
        <v>-2187</v>
      </c>
    </row>
    <row r="704" spans="1:11" s="363" customFormat="1" ht="13.5">
      <c r="A704" s="307"/>
      <c r="B704" s="307"/>
      <c r="C704" s="307"/>
      <c r="D704" s="307"/>
      <c r="E704" s="379"/>
      <c r="F704" s="379"/>
      <c r="G704" s="380"/>
      <c r="H704" s="380"/>
      <c r="I704" s="380"/>
      <c r="J704" s="380"/>
      <c r="K704" s="381"/>
    </row>
    <row r="705" spans="1:11" s="363" customFormat="1" ht="13.5">
      <c r="A705" s="307"/>
      <c r="B705" s="307"/>
      <c r="C705" s="307"/>
      <c r="D705" s="307"/>
      <c r="E705" s="379"/>
      <c r="F705" s="379"/>
      <c r="G705" s="380"/>
      <c r="H705" s="380"/>
      <c r="I705" s="380"/>
      <c r="J705" s="380"/>
      <c r="K705" s="381"/>
    </row>
    <row r="706" spans="1:11" s="363" customFormat="1" ht="13.5">
      <c r="A706" s="566" t="s">
        <v>827</v>
      </c>
      <c r="B706" s="566"/>
      <c r="C706" s="566"/>
      <c r="D706" s="401"/>
      <c r="E706" s="379"/>
      <c r="F706" s="379"/>
      <c r="G706" s="380"/>
      <c r="H706" s="380"/>
      <c r="I706" s="380"/>
      <c r="J706" s="380"/>
      <c r="K706" s="380"/>
    </row>
    <row r="707" spans="1:11" s="363" customFormat="1" ht="13.5">
      <c r="A707" s="401"/>
      <c r="B707" s="401"/>
      <c r="C707" s="401"/>
      <c r="D707" s="401"/>
      <c r="E707" s="379"/>
      <c r="F707" s="379"/>
      <c r="G707" s="380"/>
      <c r="H707" s="380"/>
      <c r="I707" s="380"/>
      <c r="J707" s="380"/>
      <c r="K707" s="380"/>
    </row>
    <row r="708" spans="1:176" s="363" customFormat="1" ht="27" customHeight="1">
      <c r="A708" s="1049" t="s">
        <v>698</v>
      </c>
      <c r="B708" s="1049"/>
      <c r="C708" s="1049"/>
      <c r="D708" s="1049"/>
      <c r="E708" s="1049"/>
      <c r="F708" s="1049"/>
      <c r="G708" s="1049"/>
      <c r="H708" s="1049"/>
      <c r="I708" s="1049"/>
      <c r="J708" s="1049"/>
      <c r="K708" s="1049"/>
      <c r="FS708" s="370"/>
      <c r="FT708" s="370"/>
    </row>
    <row r="709" spans="1:179" s="363" customFormat="1" ht="13.5">
      <c r="A709" s="364"/>
      <c r="B709" s="364"/>
      <c r="C709" s="364"/>
      <c r="D709" s="364"/>
      <c r="E709" s="364"/>
      <c r="F709" s="364"/>
      <c r="G709" s="364"/>
      <c r="H709" s="364"/>
      <c r="I709" s="364"/>
      <c r="J709" s="364"/>
      <c r="K709" s="364"/>
      <c r="EW709" s="370"/>
      <c r="EX709" s="370"/>
      <c r="FW709" s="370"/>
    </row>
    <row r="710" spans="1:245" s="363" customFormat="1" ht="12" customHeight="1">
      <c r="A710" s="401"/>
      <c r="B710" s="401"/>
      <c r="C710" s="401"/>
      <c r="D710" s="401"/>
      <c r="E710" s="379"/>
      <c r="F710" s="379"/>
      <c r="G710" s="380"/>
      <c r="H710" s="380"/>
      <c r="I710" s="380"/>
      <c r="J710" s="721" t="s">
        <v>39</v>
      </c>
      <c r="K710" s="722" t="s">
        <v>466</v>
      </c>
      <c r="FB710" s="370"/>
      <c r="FC710" s="370"/>
      <c r="FM710" s="370"/>
      <c r="FN710" s="370"/>
      <c r="FO710" s="370"/>
      <c r="FP710" s="370"/>
      <c r="FQ710" s="370"/>
      <c r="FR710" s="370"/>
      <c r="FS710" s="370"/>
      <c r="FT710" s="370"/>
      <c r="FU710" s="370"/>
      <c r="FV710" s="370"/>
      <c r="FW710" s="370"/>
      <c r="FX710" s="370"/>
      <c r="FY710" s="370"/>
      <c r="FZ710" s="370"/>
      <c r="GA710" s="370"/>
      <c r="GB710" s="370"/>
      <c r="GC710" s="370"/>
      <c r="GD710" s="370"/>
      <c r="GE710" s="370"/>
      <c r="GF710" s="370"/>
      <c r="GG710" s="370"/>
      <c r="GH710" s="370"/>
      <c r="GI710" s="370"/>
      <c r="GJ710" s="370"/>
      <c r="GK710" s="370"/>
      <c r="GL710" s="370"/>
      <c r="GM710" s="370"/>
      <c r="GN710" s="370"/>
      <c r="GO710" s="370"/>
      <c r="GP710" s="370"/>
      <c r="GQ710" s="370"/>
      <c r="GR710" s="370"/>
      <c r="GS710" s="370"/>
      <c r="GT710" s="370"/>
      <c r="GU710" s="370"/>
      <c r="GV710" s="370"/>
      <c r="GW710" s="370"/>
      <c r="GX710" s="370"/>
      <c r="GY710" s="370"/>
      <c r="GZ710" s="370"/>
      <c r="HA710" s="370"/>
      <c r="HB710" s="370"/>
      <c r="HC710" s="370"/>
      <c r="HD710" s="370"/>
      <c r="HE710" s="370"/>
      <c r="HF710" s="370"/>
      <c r="HG710" s="370"/>
      <c r="HH710" s="370"/>
      <c r="HI710" s="370"/>
      <c r="HJ710" s="370"/>
      <c r="HK710" s="370"/>
      <c r="HL710" s="370"/>
      <c r="HM710" s="370"/>
      <c r="HN710" s="370"/>
      <c r="HO710" s="370"/>
      <c r="HP710" s="370"/>
      <c r="HQ710" s="370"/>
      <c r="HR710" s="370"/>
      <c r="HS710" s="370"/>
      <c r="HT710" s="370"/>
      <c r="HU710" s="370"/>
      <c r="HV710" s="370"/>
      <c r="HW710" s="370"/>
      <c r="HX710" s="370"/>
      <c r="HY710" s="370"/>
      <c r="HZ710" s="370"/>
      <c r="IA710" s="370"/>
      <c r="IB710" s="370"/>
      <c r="IC710" s="370"/>
      <c r="ID710" s="370"/>
      <c r="IE710" s="370"/>
      <c r="IF710" s="370"/>
      <c r="IG710" s="370"/>
      <c r="IH710" s="370"/>
      <c r="II710" s="370"/>
      <c r="IJ710" s="370"/>
      <c r="IK710" s="370"/>
    </row>
    <row r="711" spans="1:176" s="363" customFormat="1" ht="13.5">
      <c r="A711" s="365" t="s">
        <v>256</v>
      </c>
      <c r="B711" s="365"/>
      <c r="C711" s="365"/>
      <c r="D711" s="365"/>
      <c r="E711" s="382"/>
      <c r="F711" s="382"/>
      <c r="G711" s="383"/>
      <c r="H711" s="383"/>
      <c r="I711" s="383"/>
      <c r="J711" s="383">
        <v>420817</v>
      </c>
      <c r="K711" s="383">
        <v>375174</v>
      </c>
      <c r="EZ711" s="370"/>
      <c r="FA711" s="370"/>
      <c r="FP711" s="370"/>
      <c r="FQ711" s="370"/>
      <c r="FR711" s="370"/>
      <c r="FS711" s="370"/>
      <c r="FT711" s="370"/>
    </row>
    <row r="712" spans="1:245" s="363" customFormat="1" ht="13.5">
      <c r="A712" s="271" t="s">
        <v>257</v>
      </c>
      <c r="B712" s="271"/>
      <c r="C712" s="271"/>
      <c r="D712" s="271"/>
      <c r="E712" s="379"/>
      <c r="F712" s="379"/>
      <c r="G712" s="380"/>
      <c r="H712" s="380"/>
      <c r="I712" s="380"/>
      <c r="J712" s="380">
        <v>-228107</v>
      </c>
      <c r="K712" s="380">
        <v>-226310</v>
      </c>
      <c r="EU712" s="370"/>
      <c r="EV712" s="370"/>
      <c r="EW712" s="370"/>
      <c r="EX712" s="370"/>
      <c r="EY712" s="370"/>
      <c r="EZ712" s="370"/>
      <c r="FA712" s="370"/>
      <c r="FB712" s="370"/>
      <c r="FC712" s="370"/>
      <c r="FD712" s="370"/>
      <c r="FE712" s="370"/>
      <c r="FF712" s="370"/>
      <c r="FG712" s="370"/>
      <c r="FH712" s="370"/>
      <c r="FI712" s="370"/>
      <c r="FJ712" s="370"/>
      <c r="FK712" s="370"/>
      <c r="FL712" s="370"/>
      <c r="FM712" s="370"/>
      <c r="FN712" s="370"/>
      <c r="FO712" s="370"/>
      <c r="FP712" s="370"/>
      <c r="FQ712" s="370"/>
      <c r="FR712" s="370"/>
      <c r="FS712" s="370"/>
      <c r="FT712" s="370"/>
      <c r="FU712" s="370"/>
      <c r="FV712" s="370"/>
      <c r="FW712" s="370"/>
      <c r="FX712" s="370"/>
      <c r="FY712" s="370"/>
      <c r="FZ712" s="370"/>
      <c r="GA712" s="370"/>
      <c r="GB712" s="370"/>
      <c r="GC712" s="370"/>
      <c r="GD712" s="370"/>
      <c r="GE712" s="370"/>
      <c r="GF712" s="370"/>
      <c r="GG712" s="370"/>
      <c r="GH712" s="370"/>
      <c r="GI712" s="370"/>
      <c r="GJ712" s="370"/>
      <c r="GK712" s="370"/>
      <c r="GL712" s="370"/>
      <c r="GM712" s="370"/>
      <c r="GN712" s="370"/>
      <c r="GO712" s="370"/>
      <c r="GP712" s="370"/>
      <c r="GQ712" s="370"/>
      <c r="GR712" s="370"/>
      <c r="GS712" s="370"/>
      <c r="GT712" s="370"/>
      <c r="GU712" s="370"/>
      <c r="GV712" s="370"/>
      <c r="GW712" s="370"/>
      <c r="GX712" s="370"/>
      <c r="GY712" s="370"/>
      <c r="GZ712" s="370"/>
      <c r="HA712" s="370"/>
      <c r="HB712" s="370"/>
      <c r="HC712" s="370"/>
      <c r="HD712" s="370"/>
      <c r="HE712" s="370"/>
      <c r="HF712" s="370"/>
      <c r="HG712" s="370"/>
      <c r="HH712" s="370"/>
      <c r="HI712" s="370"/>
      <c r="HJ712" s="370"/>
      <c r="HK712" s="370"/>
      <c r="HL712" s="370"/>
      <c r="HM712" s="370"/>
      <c r="HN712" s="370"/>
      <c r="HO712" s="370"/>
      <c r="HP712" s="370"/>
      <c r="HQ712" s="370"/>
      <c r="HR712" s="370"/>
      <c r="HS712" s="370"/>
      <c r="HT712" s="370"/>
      <c r="HU712" s="370"/>
      <c r="HV712" s="370"/>
      <c r="HW712" s="370"/>
      <c r="HX712" s="370"/>
      <c r="HY712" s="370"/>
      <c r="HZ712" s="370"/>
      <c r="IA712" s="370"/>
      <c r="IB712" s="370"/>
      <c r="IC712" s="370"/>
      <c r="ID712" s="370"/>
      <c r="IE712" s="370"/>
      <c r="IF712" s="370"/>
      <c r="IG712" s="370"/>
      <c r="IH712" s="370"/>
      <c r="II712" s="370"/>
      <c r="IJ712" s="370"/>
      <c r="IK712" s="370"/>
    </row>
    <row r="713" spans="1:245" s="363" customFormat="1" ht="13.5">
      <c r="A713" s="365"/>
      <c r="B713" s="365"/>
      <c r="C713" s="365"/>
      <c r="D713" s="365"/>
      <c r="E713" s="382"/>
      <c r="F713" s="382"/>
      <c r="G713" s="383"/>
      <c r="H713" s="383"/>
      <c r="I713" s="383"/>
      <c r="J713" s="683">
        <v>192710</v>
      </c>
      <c r="K713" s="683">
        <v>148864</v>
      </c>
      <c r="DZ713" s="370"/>
      <c r="EA713" s="370"/>
      <c r="ED713" s="370"/>
      <c r="EE713" s="370"/>
      <c r="EF713" s="370"/>
      <c r="EH713" s="370"/>
      <c r="EI713" s="370"/>
      <c r="EU713" s="370"/>
      <c r="EV713" s="370"/>
      <c r="EW713" s="370"/>
      <c r="EX713" s="370"/>
      <c r="EY713" s="370"/>
      <c r="EZ713" s="370"/>
      <c r="FA713" s="370"/>
      <c r="FB713" s="370"/>
      <c r="FC713" s="370"/>
      <c r="FD713" s="370"/>
      <c r="FE713" s="370"/>
      <c r="FF713" s="370"/>
      <c r="FG713" s="370"/>
      <c r="FH713" s="370"/>
      <c r="FI713" s="370"/>
      <c r="FJ713" s="370"/>
      <c r="FK713" s="370"/>
      <c r="FL713" s="370"/>
      <c r="FM713" s="370"/>
      <c r="FN713" s="370"/>
      <c r="FO713" s="370"/>
      <c r="FP713" s="370"/>
      <c r="FQ713" s="370"/>
      <c r="FR713" s="370"/>
      <c r="FS713" s="370"/>
      <c r="FT713" s="370"/>
      <c r="FU713" s="370"/>
      <c r="FV713" s="370"/>
      <c r="FW713" s="370"/>
      <c r="FX713" s="370"/>
      <c r="FY713" s="370"/>
      <c r="FZ713" s="370"/>
      <c r="GA713" s="370"/>
      <c r="GB713" s="370"/>
      <c r="GC713" s="370"/>
      <c r="GD713" s="370"/>
      <c r="GE713" s="370"/>
      <c r="GF713" s="370"/>
      <c r="GG713" s="370"/>
      <c r="GH713" s="370"/>
      <c r="GI713" s="370"/>
      <c r="GJ713" s="370"/>
      <c r="GK713" s="370"/>
      <c r="GL713" s="370"/>
      <c r="GM713" s="370"/>
      <c r="GN713" s="370"/>
      <c r="GO713" s="370"/>
      <c r="GP713" s="370"/>
      <c r="GQ713" s="370"/>
      <c r="GR713" s="370"/>
      <c r="GS713" s="370"/>
      <c r="GT713" s="370"/>
      <c r="GU713" s="370"/>
      <c r="GV713" s="370"/>
      <c r="GW713" s="370"/>
      <c r="GX713" s="370"/>
      <c r="GY713" s="370"/>
      <c r="GZ713" s="370"/>
      <c r="HA713" s="370"/>
      <c r="HB713" s="370"/>
      <c r="HC713" s="370"/>
      <c r="HD713" s="370"/>
      <c r="HE713" s="370"/>
      <c r="HF713" s="370"/>
      <c r="HG713" s="370"/>
      <c r="HH713" s="370"/>
      <c r="HI713" s="370"/>
      <c r="HJ713" s="370"/>
      <c r="HK713" s="370"/>
      <c r="HL713" s="370"/>
      <c r="HM713" s="370"/>
      <c r="HN713" s="370"/>
      <c r="HO713" s="370"/>
      <c r="HP713" s="370"/>
      <c r="HQ713" s="370"/>
      <c r="HR713" s="370"/>
      <c r="HS713" s="370"/>
      <c r="HT713" s="370"/>
      <c r="HU713" s="370"/>
      <c r="HV713" s="370"/>
      <c r="HW713" s="370"/>
      <c r="HX713" s="370"/>
      <c r="HY713" s="370"/>
      <c r="HZ713" s="370"/>
      <c r="IA713" s="370"/>
      <c r="IB713" s="370"/>
      <c r="IC713" s="370"/>
      <c r="ID713" s="370"/>
      <c r="IE713" s="370"/>
      <c r="IF713" s="370"/>
      <c r="IG713" s="370"/>
      <c r="IH713" s="370"/>
      <c r="II713" s="370"/>
      <c r="IJ713" s="370"/>
      <c r="IK713" s="370"/>
    </row>
    <row r="714" spans="1:245" s="363" customFormat="1" ht="13.5">
      <c r="A714" s="271"/>
      <c r="B714" s="271"/>
      <c r="C714" s="271"/>
      <c r="D714" s="271"/>
      <c r="E714" s="379"/>
      <c r="F714" s="379"/>
      <c r="G714" s="380"/>
      <c r="H714" s="380"/>
      <c r="I714" s="380"/>
      <c r="J714" s="381"/>
      <c r="K714" s="381"/>
      <c r="DZ714" s="370"/>
      <c r="EA714" s="370"/>
      <c r="ED714" s="370"/>
      <c r="EE714" s="370"/>
      <c r="EF714" s="370"/>
      <c r="EH714" s="370"/>
      <c r="EI714" s="370"/>
      <c r="EU714" s="370"/>
      <c r="EV714" s="370"/>
      <c r="EW714" s="370"/>
      <c r="EX714" s="370"/>
      <c r="EY714" s="370"/>
      <c r="EZ714" s="370"/>
      <c r="FA714" s="370"/>
      <c r="FB714" s="370"/>
      <c r="FC714" s="370"/>
      <c r="FD714" s="370"/>
      <c r="FE714" s="370"/>
      <c r="FF714" s="370"/>
      <c r="FG714" s="370"/>
      <c r="FH714" s="370"/>
      <c r="FI714" s="370"/>
      <c r="FJ714" s="370"/>
      <c r="FK714" s="370"/>
      <c r="FL714" s="370"/>
      <c r="FM714" s="370"/>
      <c r="FN714" s="370"/>
      <c r="FO714" s="370"/>
      <c r="FP714" s="370"/>
      <c r="FQ714" s="370"/>
      <c r="FR714" s="370"/>
      <c r="FS714" s="370"/>
      <c r="FT714" s="370"/>
      <c r="FU714" s="370"/>
      <c r="FV714" s="370"/>
      <c r="FW714" s="370"/>
      <c r="FX714" s="370"/>
      <c r="FY714" s="370"/>
      <c r="FZ714" s="370"/>
      <c r="GA714" s="370"/>
      <c r="GB714" s="370"/>
      <c r="GC714" s="370"/>
      <c r="GD714" s="370"/>
      <c r="GE714" s="370"/>
      <c r="GF714" s="370"/>
      <c r="GG714" s="370"/>
      <c r="GH714" s="370"/>
      <c r="GI714" s="370"/>
      <c r="GJ714" s="370"/>
      <c r="GK714" s="370"/>
      <c r="GL714" s="370"/>
      <c r="GM714" s="370"/>
      <c r="GN714" s="370"/>
      <c r="GO714" s="370"/>
      <c r="GP714" s="370"/>
      <c r="GQ714" s="370"/>
      <c r="GR714" s="370"/>
      <c r="GS714" s="370"/>
      <c r="GT714" s="370"/>
      <c r="GU714" s="370"/>
      <c r="GV714" s="370"/>
      <c r="GW714" s="370"/>
      <c r="GX714" s="370"/>
      <c r="GY714" s="370"/>
      <c r="GZ714" s="370"/>
      <c r="HA714" s="370"/>
      <c r="HB714" s="370"/>
      <c r="HC714" s="370"/>
      <c r="HD714" s="370"/>
      <c r="HE714" s="370"/>
      <c r="HF714" s="370"/>
      <c r="HG714" s="370"/>
      <c r="HH714" s="370"/>
      <c r="HI714" s="370"/>
      <c r="HJ714" s="370"/>
      <c r="HK714" s="370"/>
      <c r="HL714" s="370"/>
      <c r="HM714" s="370"/>
      <c r="HN714" s="370"/>
      <c r="HO714" s="370"/>
      <c r="HP714" s="370"/>
      <c r="HQ714" s="370"/>
      <c r="HR714" s="370"/>
      <c r="HS714" s="370"/>
      <c r="HT714" s="370"/>
      <c r="HU714" s="370"/>
      <c r="HV714" s="370"/>
      <c r="HW714" s="370"/>
      <c r="HX714" s="370"/>
      <c r="HY714" s="370"/>
      <c r="HZ714" s="370"/>
      <c r="IA714" s="370"/>
      <c r="IB714" s="370"/>
      <c r="IC714" s="370"/>
      <c r="ID714" s="370"/>
      <c r="IE714" s="370"/>
      <c r="IF714" s="370"/>
      <c r="IG714" s="370"/>
      <c r="IH714" s="370"/>
      <c r="II714" s="370"/>
      <c r="IJ714" s="370"/>
      <c r="IK714" s="370"/>
    </row>
    <row r="715" spans="1:245" s="363" customFormat="1" ht="13.5">
      <c r="A715" s="271"/>
      <c r="B715" s="271"/>
      <c r="C715" s="271"/>
      <c r="D715" s="271"/>
      <c r="E715" s="379"/>
      <c r="F715" s="379"/>
      <c r="G715" s="380"/>
      <c r="H715" s="380"/>
      <c r="I715" s="380"/>
      <c r="J715" s="381"/>
      <c r="K715" s="381"/>
      <c r="DZ715" s="370"/>
      <c r="EA715" s="370"/>
      <c r="ED715" s="370"/>
      <c r="EE715" s="370"/>
      <c r="EF715" s="370"/>
      <c r="EH715" s="370"/>
      <c r="EI715" s="370"/>
      <c r="EU715" s="370"/>
      <c r="EV715" s="370"/>
      <c r="EW715" s="370"/>
      <c r="EX715" s="370"/>
      <c r="EY715" s="370"/>
      <c r="EZ715" s="370"/>
      <c r="FA715" s="370"/>
      <c r="FB715" s="370"/>
      <c r="FC715" s="370"/>
      <c r="FD715" s="370"/>
      <c r="FE715" s="370"/>
      <c r="FF715" s="370"/>
      <c r="FG715" s="370"/>
      <c r="FH715" s="370"/>
      <c r="FI715" s="370"/>
      <c r="FJ715" s="370"/>
      <c r="FK715" s="370"/>
      <c r="FL715" s="370"/>
      <c r="FM715" s="370"/>
      <c r="FN715" s="370"/>
      <c r="FO715" s="370"/>
      <c r="FP715" s="370"/>
      <c r="FQ715" s="370"/>
      <c r="FR715" s="370"/>
      <c r="FS715" s="370"/>
      <c r="FT715" s="370"/>
      <c r="FU715" s="370"/>
      <c r="FV715" s="370"/>
      <c r="FW715" s="370"/>
      <c r="FX715" s="370"/>
      <c r="FY715" s="370"/>
      <c r="FZ715" s="370"/>
      <c r="GA715" s="370"/>
      <c r="GB715" s="370"/>
      <c r="GC715" s="370"/>
      <c r="GD715" s="370"/>
      <c r="GE715" s="370"/>
      <c r="GF715" s="370"/>
      <c r="GG715" s="370"/>
      <c r="GH715" s="370"/>
      <c r="GI715" s="370"/>
      <c r="GJ715" s="370"/>
      <c r="GK715" s="370"/>
      <c r="GL715" s="370"/>
      <c r="GM715" s="370"/>
      <c r="GN715" s="370"/>
      <c r="GO715" s="370"/>
      <c r="GP715" s="370"/>
      <c r="GQ715" s="370"/>
      <c r="GR715" s="370"/>
      <c r="GS715" s="370"/>
      <c r="GT715" s="370"/>
      <c r="GU715" s="370"/>
      <c r="GV715" s="370"/>
      <c r="GW715" s="370"/>
      <c r="GX715" s="370"/>
      <c r="GY715" s="370"/>
      <c r="GZ715" s="370"/>
      <c r="HA715" s="370"/>
      <c r="HB715" s="370"/>
      <c r="HC715" s="370"/>
      <c r="HD715" s="370"/>
      <c r="HE715" s="370"/>
      <c r="HF715" s="370"/>
      <c r="HG715" s="370"/>
      <c r="HH715" s="370"/>
      <c r="HI715" s="370"/>
      <c r="HJ715" s="370"/>
      <c r="HK715" s="370"/>
      <c r="HL715" s="370"/>
      <c r="HM715" s="370"/>
      <c r="HN715" s="370"/>
      <c r="HO715" s="370"/>
      <c r="HP715" s="370"/>
      <c r="HQ715" s="370"/>
      <c r="HR715" s="370"/>
      <c r="HS715" s="370"/>
      <c r="HT715" s="370"/>
      <c r="HU715" s="370"/>
      <c r="HV715" s="370"/>
      <c r="HW715" s="370"/>
      <c r="HX715" s="370"/>
      <c r="HY715" s="370"/>
      <c r="HZ715" s="370"/>
      <c r="IA715" s="370"/>
      <c r="IB715" s="370"/>
      <c r="IC715" s="370"/>
      <c r="ID715" s="370"/>
      <c r="IE715" s="370"/>
      <c r="IF715" s="370"/>
      <c r="IG715" s="370"/>
      <c r="IH715" s="370"/>
      <c r="II715" s="370"/>
      <c r="IJ715" s="370"/>
      <c r="IK715" s="370"/>
    </row>
    <row r="716" spans="1:245" s="363" customFormat="1" ht="13.5">
      <c r="A716" s="541" t="s">
        <v>20</v>
      </c>
      <c r="B716" s="541"/>
      <c r="C716" s="541"/>
      <c r="D716" s="542"/>
      <c r="E716" s="379"/>
      <c r="F716" s="379"/>
      <c r="G716" s="380"/>
      <c r="H716" s="380"/>
      <c r="I716" s="380"/>
      <c r="J716" s="380"/>
      <c r="K716" s="380"/>
      <c r="EU716" s="370"/>
      <c r="EV716" s="370"/>
      <c r="EW716" s="370"/>
      <c r="EX716" s="370"/>
      <c r="EY716" s="370"/>
      <c r="EZ716" s="370"/>
      <c r="FA716" s="370"/>
      <c r="FB716" s="370"/>
      <c r="FC716" s="370"/>
      <c r="FD716" s="370"/>
      <c r="FE716" s="370"/>
      <c r="FF716" s="370"/>
      <c r="FG716" s="370"/>
      <c r="FH716" s="370"/>
      <c r="FI716" s="370"/>
      <c r="FJ716" s="370"/>
      <c r="FK716" s="370"/>
      <c r="FL716" s="370"/>
      <c r="FM716" s="370"/>
      <c r="FN716" s="370"/>
      <c r="FO716" s="370"/>
      <c r="FP716" s="370"/>
      <c r="FQ716" s="370"/>
      <c r="FR716" s="370"/>
      <c r="FS716" s="370"/>
      <c r="FT716" s="370"/>
      <c r="FU716" s="370"/>
      <c r="FV716" s="370"/>
      <c r="FW716" s="370"/>
      <c r="FX716" s="370"/>
      <c r="FY716" s="370"/>
      <c r="FZ716" s="370"/>
      <c r="GA716" s="370"/>
      <c r="GB716" s="370"/>
      <c r="GC716" s="370"/>
      <c r="GD716" s="370"/>
      <c r="GE716" s="370"/>
      <c r="GF716" s="370"/>
      <c r="GG716" s="370"/>
      <c r="GH716" s="370"/>
      <c r="GI716" s="370"/>
      <c r="GJ716" s="370"/>
      <c r="GK716" s="370"/>
      <c r="GL716" s="370"/>
      <c r="GM716" s="370"/>
      <c r="GN716" s="370"/>
      <c r="GO716" s="370"/>
      <c r="GP716" s="370"/>
      <c r="GQ716" s="370"/>
      <c r="GR716" s="370"/>
      <c r="GS716" s="370"/>
      <c r="GT716" s="370"/>
      <c r="GU716" s="370"/>
      <c r="GV716" s="370"/>
      <c r="GW716" s="370"/>
      <c r="GX716" s="370"/>
      <c r="GY716" s="370"/>
      <c r="GZ716" s="370"/>
      <c r="HA716" s="370"/>
      <c r="HB716" s="370"/>
      <c r="HC716" s="370"/>
      <c r="HD716" s="370"/>
      <c r="HE716" s="370"/>
      <c r="HF716" s="370"/>
      <c r="HG716" s="370"/>
      <c r="HH716" s="370"/>
      <c r="HI716" s="370"/>
      <c r="HJ716" s="370"/>
      <c r="HK716" s="370"/>
      <c r="HL716" s="370"/>
      <c r="HM716" s="370"/>
      <c r="HN716" s="370"/>
      <c r="HO716" s="370"/>
      <c r="HP716" s="370"/>
      <c r="HQ716" s="370"/>
      <c r="HR716" s="370"/>
      <c r="HS716" s="370"/>
      <c r="HT716" s="370"/>
      <c r="HU716" s="370"/>
      <c r="HV716" s="370"/>
      <c r="HW716" s="370"/>
      <c r="HX716" s="370"/>
      <c r="HY716" s="370"/>
      <c r="HZ716" s="370"/>
      <c r="IA716" s="370"/>
      <c r="IB716" s="370"/>
      <c r="IC716" s="370"/>
      <c r="ID716" s="370"/>
      <c r="IE716" s="370"/>
      <c r="IF716" s="370"/>
      <c r="IG716" s="370"/>
      <c r="IH716" s="370"/>
      <c r="II716" s="370"/>
      <c r="IJ716" s="370"/>
      <c r="IK716" s="370"/>
    </row>
    <row r="717" spans="1:245" s="363" customFormat="1" ht="6" customHeight="1">
      <c r="A717" s="271"/>
      <c r="B717" s="271"/>
      <c r="C717" s="271"/>
      <c r="D717" s="271"/>
      <c r="E717" s="379"/>
      <c r="F717" s="379"/>
      <c r="G717" s="380"/>
      <c r="H717" s="380"/>
      <c r="I717" s="380"/>
      <c r="J717" s="380"/>
      <c r="K717" s="380"/>
      <c r="EV717" s="370"/>
      <c r="EW717" s="370"/>
      <c r="EX717" s="370"/>
      <c r="EY717" s="370"/>
      <c r="EZ717" s="370"/>
      <c r="FA717" s="370"/>
      <c r="FB717" s="370"/>
      <c r="FC717" s="370"/>
      <c r="FD717" s="370"/>
      <c r="FE717" s="370"/>
      <c r="FF717" s="370"/>
      <c r="FG717" s="370"/>
      <c r="FH717" s="370"/>
      <c r="FI717" s="370"/>
      <c r="FJ717" s="370"/>
      <c r="FK717" s="370"/>
      <c r="FL717" s="370"/>
      <c r="FM717" s="370"/>
      <c r="FN717" s="370"/>
      <c r="FO717" s="370"/>
      <c r="FP717" s="370"/>
      <c r="FQ717" s="370"/>
      <c r="FR717" s="370"/>
      <c r="FS717" s="370"/>
      <c r="FT717" s="370"/>
      <c r="FU717" s="370"/>
      <c r="FV717" s="370"/>
      <c r="FW717" s="370"/>
      <c r="FX717" s="370"/>
      <c r="FY717" s="370"/>
      <c r="FZ717" s="370"/>
      <c r="GA717" s="370"/>
      <c r="GB717" s="370"/>
      <c r="GC717" s="370"/>
      <c r="GD717" s="370"/>
      <c r="GE717" s="370"/>
      <c r="GF717" s="370"/>
      <c r="GG717" s="370"/>
      <c r="GH717" s="370"/>
      <c r="GI717" s="370"/>
      <c r="GJ717" s="370"/>
      <c r="GK717" s="370"/>
      <c r="GL717" s="370"/>
      <c r="GM717" s="370"/>
      <c r="GN717" s="370"/>
      <c r="GO717" s="370"/>
      <c r="GP717" s="370"/>
      <c r="GQ717" s="370"/>
      <c r="GR717" s="370"/>
      <c r="GS717" s="370"/>
      <c r="GT717" s="370"/>
      <c r="GU717" s="370"/>
      <c r="GV717" s="370"/>
      <c r="GW717" s="370"/>
      <c r="GX717" s="370"/>
      <c r="GY717" s="370"/>
      <c r="GZ717" s="370"/>
      <c r="HA717" s="370"/>
      <c r="HB717" s="370"/>
      <c r="HC717" s="370"/>
      <c r="HD717" s="370"/>
      <c r="HE717" s="370"/>
      <c r="HF717" s="370"/>
      <c r="HG717" s="370"/>
      <c r="HH717" s="370"/>
      <c r="HI717" s="370"/>
      <c r="HJ717" s="370"/>
      <c r="HK717" s="370"/>
      <c r="HL717" s="370"/>
      <c r="HM717" s="370"/>
      <c r="HN717" s="370"/>
      <c r="HO717" s="370"/>
      <c r="HP717" s="370"/>
      <c r="HQ717" s="370"/>
      <c r="HR717" s="370"/>
      <c r="HS717" s="370"/>
      <c r="HT717" s="370"/>
      <c r="HU717" s="370"/>
      <c r="HV717" s="370"/>
      <c r="HW717" s="370"/>
      <c r="HX717" s="370"/>
      <c r="HY717" s="370"/>
      <c r="HZ717" s="370"/>
      <c r="IA717" s="370"/>
      <c r="IB717" s="370"/>
      <c r="IC717" s="370"/>
      <c r="ID717" s="370"/>
      <c r="IE717" s="370"/>
      <c r="IF717" s="370"/>
      <c r="IG717" s="370"/>
      <c r="IH717" s="370"/>
      <c r="II717" s="370"/>
      <c r="IJ717" s="370"/>
      <c r="IK717" s="370"/>
    </row>
    <row r="718" spans="1:245" s="363" customFormat="1" ht="83.25" customHeight="1">
      <c r="A718" s="1049" t="s">
        <v>83</v>
      </c>
      <c r="B718" s="1049"/>
      <c r="C718" s="1049"/>
      <c r="D718" s="1049"/>
      <c r="E718" s="1049"/>
      <c r="F718" s="1049"/>
      <c r="G718" s="1049"/>
      <c r="H718" s="1049"/>
      <c r="I718" s="1049"/>
      <c r="J718" s="1049"/>
      <c r="K718" s="1049"/>
      <c r="DZ718" s="370"/>
      <c r="EA718" s="370"/>
      <c r="EV718" s="370"/>
      <c r="EW718" s="370"/>
      <c r="EX718" s="370"/>
      <c r="EY718" s="370"/>
      <c r="EZ718" s="370"/>
      <c r="FA718" s="370"/>
      <c r="FB718" s="370"/>
      <c r="FC718" s="370"/>
      <c r="FD718" s="370"/>
      <c r="FE718" s="370"/>
      <c r="FF718" s="370"/>
      <c r="FG718" s="370"/>
      <c r="FH718" s="370"/>
      <c r="FI718" s="370"/>
      <c r="FJ718" s="370"/>
      <c r="FK718" s="370"/>
      <c r="FL718" s="370"/>
      <c r="FM718" s="370"/>
      <c r="FN718" s="370"/>
      <c r="FO718" s="370"/>
      <c r="FP718" s="370"/>
      <c r="FQ718" s="370"/>
      <c r="FR718" s="370"/>
      <c r="FS718" s="370"/>
      <c r="FT718" s="370"/>
      <c r="FU718" s="370"/>
      <c r="FV718" s="370"/>
      <c r="FW718" s="370"/>
      <c r="FX718" s="370"/>
      <c r="FY718" s="370"/>
      <c r="FZ718" s="370"/>
      <c r="GA718" s="370"/>
      <c r="GB718" s="370"/>
      <c r="GC718" s="370"/>
      <c r="GD718" s="370"/>
      <c r="GE718" s="370"/>
      <c r="GF718" s="370"/>
      <c r="GG718" s="370"/>
      <c r="GH718" s="370"/>
      <c r="GI718" s="370"/>
      <c r="GJ718" s="370"/>
      <c r="GK718" s="370"/>
      <c r="GL718" s="370"/>
      <c r="GM718" s="370"/>
      <c r="GN718" s="370"/>
      <c r="GO718" s="370"/>
      <c r="GP718" s="370"/>
      <c r="GQ718" s="370"/>
      <c r="GR718" s="370"/>
      <c r="GS718" s="370"/>
      <c r="GT718" s="370"/>
      <c r="GU718" s="370"/>
      <c r="GV718" s="370"/>
      <c r="GW718" s="370"/>
      <c r="GX718" s="370"/>
      <c r="GY718" s="370"/>
      <c r="GZ718" s="370"/>
      <c r="HA718" s="370"/>
      <c r="HB718" s="370"/>
      <c r="HC718" s="370"/>
      <c r="HD718" s="370"/>
      <c r="HE718" s="370"/>
      <c r="HF718" s="370"/>
      <c r="HG718" s="370"/>
      <c r="HH718" s="370"/>
      <c r="HI718" s="370"/>
      <c r="HJ718" s="370"/>
      <c r="HK718" s="370"/>
      <c r="HL718" s="370"/>
      <c r="HM718" s="370"/>
      <c r="HN718" s="370"/>
      <c r="HO718" s="370"/>
      <c r="HP718" s="370"/>
      <c r="HQ718" s="370"/>
      <c r="HR718" s="370"/>
      <c r="HS718" s="370"/>
      <c r="HT718" s="370"/>
      <c r="HU718" s="370"/>
      <c r="HV718" s="370"/>
      <c r="HW718" s="370"/>
      <c r="HX718" s="370"/>
      <c r="HY718" s="370"/>
      <c r="HZ718" s="370"/>
      <c r="IA718" s="370"/>
      <c r="IB718" s="370"/>
      <c r="IC718" s="370"/>
      <c r="ID718" s="370"/>
      <c r="IE718" s="370"/>
      <c r="IF718" s="370"/>
      <c r="IG718" s="370"/>
      <c r="IH718" s="370"/>
      <c r="II718" s="370"/>
      <c r="IJ718" s="370"/>
      <c r="IK718" s="370"/>
    </row>
    <row r="719" spans="1:245" ht="13.5">
      <c r="A719" s="542"/>
      <c r="B719" s="542"/>
      <c r="C719" s="542"/>
      <c r="D719" s="58"/>
      <c r="E719" s="58"/>
      <c r="F719" s="58"/>
      <c r="G719" s="58"/>
      <c r="H719" s="58"/>
      <c r="I719" s="58"/>
      <c r="J719" s="58"/>
      <c r="K719" s="58"/>
      <c r="DZ719" s="370"/>
      <c r="EA719" s="370"/>
      <c r="EV719" s="370"/>
      <c r="EW719" s="370"/>
      <c r="EX719" s="370"/>
      <c r="EY719" s="370"/>
      <c r="EZ719" s="370"/>
      <c r="FA719" s="370"/>
      <c r="FB719" s="370"/>
      <c r="FC719" s="370"/>
      <c r="FD719" s="370"/>
      <c r="FE719" s="370"/>
      <c r="FF719" s="370"/>
      <c r="FG719" s="370"/>
      <c r="FH719" s="370"/>
      <c r="FI719" s="370"/>
      <c r="FJ719" s="370"/>
      <c r="FK719" s="370"/>
      <c r="FL719" s="370"/>
      <c r="FM719" s="370"/>
      <c r="FN719" s="370"/>
      <c r="FO719" s="370"/>
      <c r="FP719" s="370"/>
      <c r="FQ719" s="370"/>
      <c r="FR719" s="370"/>
      <c r="FS719" s="370"/>
      <c r="FT719" s="370"/>
      <c r="FU719" s="370"/>
      <c r="FV719" s="370"/>
      <c r="FW719" s="370"/>
      <c r="FX719" s="370"/>
      <c r="FY719" s="370"/>
      <c r="FZ719" s="370"/>
      <c r="GA719" s="370"/>
      <c r="GB719" s="370"/>
      <c r="GC719" s="370"/>
      <c r="GD719" s="370"/>
      <c r="GE719" s="370"/>
      <c r="GF719" s="370"/>
      <c r="GG719" s="370"/>
      <c r="GH719" s="370"/>
      <c r="GI719" s="370"/>
      <c r="GJ719" s="370"/>
      <c r="GK719" s="370"/>
      <c r="GL719" s="370"/>
      <c r="GM719" s="370"/>
      <c r="GN719" s="370"/>
      <c r="GO719" s="370"/>
      <c r="GP719" s="370"/>
      <c r="GQ719" s="370"/>
      <c r="GR719" s="370"/>
      <c r="GS719" s="370"/>
      <c r="GT719" s="370"/>
      <c r="GU719" s="370"/>
      <c r="GV719" s="370"/>
      <c r="GW719" s="370"/>
      <c r="GX719" s="370"/>
      <c r="GY719" s="370"/>
      <c r="GZ719" s="370"/>
      <c r="HA719" s="370"/>
      <c r="HB719" s="370"/>
      <c r="HC719" s="370"/>
      <c r="HD719" s="370"/>
      <c r="HE719" s="370"/>
      <c r="HF719" s="370"/>
      <c r="HG719" s="370"/>
      <c r="HH719" s="370"/>
      <c r="HI719" s="370"/>
      <c r="HJ719" s="370"/>
      <c r="HK719" s="370"/>
      <c r="HL719" s="370"/>
      <c r="HM719" s="370"/>
      <c r="HN719" s="370"/>
      <c r="HO719" s="370"/>
      <c r="HP719" s="370"/>
      <c r="HQ719" s="370"/>
      <c r="HR719" s="370"/>
      <c r="HS719" s="370"/>
      <c r="HT719" s="370"/>
      <c r="HU719" s="370"/>
      <c r="HV719" s="370"/>
      <c r="HW719" s="370"/>
      <c r="HX719" s="370"/>
      <c r="HY719" s="370"/>
      <c r="HZ719" s="370"/>
      <c r="IA719" s="370"/>
      <c r="IB719" s="370"/>
      <c r="IC719" s="370"/>
      <c r="ID719" s="370"/>
      <c r="IE719" s="370"/>
      <c r="IF719" s="370"/>
      <c r="IG719" s="370"/>
      <c r="IH719" s="370"/>
      <c r="II719" s="370"/>
      <c r="IJ719" s="370"/>
      <c r="IK719" s="370"/>
    </row>
    <row r="720" spans="1:245" ht="13.5">
      <c r="A720" s="1049" t="s">
        <v>36</v>
      </c>
      <c r="B720" s="1049"/>
      <c r="C720" s="1049"/>
      <c r="D720" s="1049"/>
      <c r="E720" s="1049"/>
      <c r="F720" s="1049"/>
      <c r="G720" s="1049"/>
      <c r="H720" s="1049"/>
      <c r="I720" s="1049"/>
      <c r="J720" s="1049"/>
      <c r="K720" s="1049"/>
      <c r="DZ720" s="370"/>
      <c r="EA720" s="370"/>
      <c r="EV720" s="370"/>
      <c r="EW720" s="370"/>
      <c r="EX720" s="370"/>
      <c r="EY720" s="370"/>
      <c r="EZ720" s="370"/>
      <c r="FA720" s="370"/>
      <c r="FB720" s="370"/>
      <c r="FC720" s="370"/>
      <c r="FD720" s="370"/>
      <c r="FE720" s="370"/>
      <c r="FF720" s="370"/>
      <c r="FG720" s="370"/>
      <c r="FH720" s="370"/>
      <c r="FI720" s="370"/>
      <c r="FJ720" s="370"/>
      <c r="FK720" s="370"/>
      <c r="FL720" s="370"/>
      <c r="FM720" s="370"/>
      <c r="FN720" s="370"/>
      <c r="FO720" s="370"/>
      <c r="FP720" s="370"/>
      <c r="FQ720" s="370"/>
      <c r="FR720" s="370"/>
      <c r="FS720" s="370"/>
      <c r="FT720" s="370"/>
      <c r="FU720" s="370"/>
      <c r="FV720" s="370"/>
      <c r="FW720" s="370"/>
      <c r="FX720" s="370"/>
      <c r="FY720" s="370"/>
      <c r="FZ720" s="370"/>
      <c r="GA720" s="370"/>
      <c r="GB720" s="370"/>
      <c r="GC720" s="370"/>
      <c r="GD720" s="370"/>
      <c r="GE720" s="370"/>
      <c r="GF720" s="370"/>
      <c r="GG720" s="370"/>
      <c r="GH720" s="370"/>
      <c r="GI720" s="370"/>
      <c r="GJ720" s="370"/>
      <c r="GK720" s="370"/>
      <c r="GL720" s="370"/>
      <c r="GM720" s="370"/>
      <c r="GN720" s="370"/>
      <c r="GO720" s="370"/>
      <c r="GP720" s="370"/>
      <c r="GQ720" s="370"/>
      <c r="GR720" s="370"/>
      <c r="GS720" s="370"/>
      <c r="GT720" s="370"/>
      <c r="GU720" s="370"/>
      <c r="GV720" s="370"/>
      <c r="GW720" s="370"/>
      <c r="GX720" s="370"/>
      <c r="GY720" s="370"/>
      <c r="GZ720" s="370"/>
      <c r="HA720" s="370"/>
      <c r="HB720" s="370"/>
      <c r="HC720" s="370"/>
      <c r="HD720" s="370"/>
      <c r="HE720" s="370"/>
      <c r="HF720" s="370"/>
      <c r="HG720" s="370"/>
      <c r="HH720" s="370"/>
      <c r="HI720" s="370"/>
      <c r="HJ720" s="370"/>
      <c r="HK720" s="370"/>
      <c r="HL720" s="370"/>
      <c r="HM720" s="370"/>
      <c r="HN720" s="370"/>
      <c r="HO720" s="370"/>
      <c r="HP720" s="370"/>
      <c r="HQ720" s="370"/>
      <c r="HR720" s="370"/>
      <c r="HS720" s="370"/>
      <c r="HT720" s="370"/>
      <c r="HU720" s="370"/>
      <c r="HV720" s="370"/>
      <c r="HW720" s="370"/>
      <c r="HX720" s="370"/>
      <c r="HY720" s="370"/>
      <c r="HZ720" s="370"/>
      <c r="IA720" s="370"/>
      <c r="IB720" s="370"/>
      <c r="IC720" s="370"/>
      <c r="ID720" s="370"/>
      <c r="IE720" s="370"/>
      <c r="IF720" s="370"/>
      <c r="IG720" s="370"/>
      <c r="IH720" s="370"/>
      <c r="II720" s="370"/>
      <c r="IJ720" s="370"/>
      <c r="IK720" s="370"/>
    </row>
    <row r="721" spans="1:245" ht="18.75" customHeight="1">
      <c r="A721" s="805"/>
      <c r="B721" s="805"/>
      <c r="C721" s="805"/>
      <c r="D721" s="805"/>
      <c r="E721" s="805"/>
      <c r="F721" s="805"/>
      <c r="G721" s="805"/>
      <c r="H721" s="805"/>
      <c r="I721" s="805"/>
      <c r="J721" s="805"/>
      <c r="K721" s="805"/>
      <c r="DZ721" s="370"/>
      <c r="EA721" s="370"/>
      <c r="EV721" s="370"/>
      <c r="EW721" s="370"/>
      <c r="EX721" s="370"/>
      <c r="EY721" s="370"/>
      <c r="EZ721" s="370"/>
      <c r="FA721" s="370"/>
      <c r="FB721" s="370"/>
      <c r="FC721" s="370"/>
      <c r="FD721" s="370"/>
      <c r="FE721" s="370"/>
      <c r="FF721" s="370"/>
      <c r="FG721" s="370"/>
      <c r="FH721" s="370"/>
      <c r="FI721" s="370"/>
      <c r="FJ721" s="370"/>
      <c r="FK721" s="370"/>
      <c r="FL721" s="370"/>
      <c r="FM721" s="370"/>
      <c r="FN721" s="370"/>
      <c r="FO721" s="370"/>
      <c r="FP721" s="370"/>
      <c r="FQ721" s="370"/>
      <c r="FR721" s="370"/>
      <c r="FS721" s="370"/>
      <c r="FT721" s="370"/>
      <c r="FU721" s="370"/>
      <c r="FV721" s="370"/>
      <c r="FW721" s="370"/>
      <c r="FX721" s="370"/>
      <c r="FY721" s="370"/>
      <c r="FZ721" s="370"/>
      <c r="GA721" s="370"/>
      <c r="GB721" s="370"/>
      <c r="GC721" s="370"/>
      <c r="GD721" s="370"/>
      <c r="GE721" s="370"/>
      <c r="GF721" s="370"/>
      <c r="GG721" s="370"/>
      <c r="GH721" s="370"/>
      <c r="GI721" s="370"/>
      <c r="GJ721" s="370"/>
      <c r="GK721" s="370"/>
      <c r="GL721" s="370"/>
      <c r="GM721" s="370"/>
      <c r="GN721" s="370"/>
      <c r="GO721" s="370"/>
      <c r="GP721" s="370"/>
      <c r="GQ721" s="370"/>
      <c r="GR721" s="370"/>
      <c r="GS721" s="370"/>
      <c r="GT721" s="370"/>
      <c r="GU721" s="370"/>
      <c r="GV721" s="370"/>
      <c r="GW721" s="370"/>
      <c r="GX721" s="370"/>
      <c r="GY721" s="370"/>
      <c r="GZ721" s="370"/>
      <c r="HA721" s="370"/>
      <c r="HB721" s="370"/>
      <c r="HC721" s="370"/>
      <c r="HD721" s="370"/>
      <c r="HE721" s="370"/>
      <c r="HF721" s="370"/>
      <c r="HG721" s="370"/>
      <c r="HH721" s="370"/>
      <c r="HI721" s="370"/>
      <c r="HJ721" s="370"/>
      <c r="HK721" s="370"/>
      <c r="HL721" s="370"/>
      <c r="HM721" s="370"/>
      <c r="HN721" s="370"/>
      <c r="HO721" s="370"/>
      <c r="HP721" s="370"/>
      <c r="HQ721" s="370"/>
      <c r="HR721" s="370"/>
      <c r="HS721" s="370"/>
      <c r="HT721" s="370"/>
      <c r="HU721" s="370"/>
      <c r="HV721" s="370"/>
      <c r="HW721" s="370"/>
      <c r="HX721" s="370"/>
      <c r="HY721" s="370"/>
      <c r="HZ721" s="370"/>
      <c r="IA721" s="370"/>
      <c r="IB721" s="370"/>
      <c r="IC721" s="370"/>
      <c r="ID721" s="370"/>
      <c r="IE721" s="370"/>
      <c r="IF721" s="370"/>
      <c r="IG721" s="370"/>
      <c r="IH721" s="370"/>
      <c r="II721" s="370"/>
      <c r="IJ721" s="370"/>
      <c r="IK721" s="370"/>
    </row>
    <row r="722" spans="1:245" s="363" customFormat="1" ht="13.5">
      <c r="A722" s="595" t="s">
        <v>175</v>
      </c>
      <c r="B722" s="682"/>
      <c r="C722" s="682"/>
      <c r="D722" s="682"/>
      <c r="E722" s="806"/>
      <c r="F722" s="806"/>
      <c r="G722" s="806"/>
      <c r="H722" s="740" t="s">
        <v>37</v>
      </c>
      <c r="I722" s="740">
        <v>2007</v>
      </c>
      <c r="J722" s="738">
        <v>2006</v>
      </c>
      <c r="K722" s="738">
        <v>2005</v>
      </c>
      <c r="DZ722" s="370"/>
      <c r="EA722" s="370"/>
      <c r="EV722" s="370"/>
      <c r="EW722" s="370"/>
      <c r="EX722" s="370"/>
      <c r="EY722" s="370"/>
      <c r="EZ722" s="370"/>
      <c r="FA722" s="370"/>
      <c r="FB722" s="370"/>
      <c r="FC722" s="370"/>
      <c r="FD722" s="370"/>
      <c r="FE722" s="370"/>
      <c r="FF722" s="370"/>
      <c r="FG722" s="370"/>
      <c r="FH722" s="370"/>
      <c r="FI722" s="370"/>
      <c r="FJ722" s="370"/>
      <c r="FK722" s="370"/>
      <c r="FL722" s="370"/>
      <c r="FM722" s="370"/>
      <c r="FN722" s="370"/>
      <c r="FO722" s="370"/>
      <c r="FP722" s="370"/>
      <c r="FQ722" s="370"/>
      <c r="FR722" s="370"/>
      <c r="FS722" s="370"/>
      <c r="FT722" s="370"/>
      <c r="FU722" s="370"/>
      <c r="FV722" s="370"/>
      <c r="FW722" s="370"/>
      <c r="FX722" s="370"/>
      <c r="FY722" s="370"/>
      <c r="FZ722" s="370"/>
      <c r="GA722" s="370"/>
      <c r="GB722" s="370"/>
      <c r="GC722" s="370"/>
      <c r="GD722" s="370"/>
      <c r="GE722" s="370"/>
      <c r="GF722" s="370"/>
      <c r="GG722" s="370"/>
      <c r="GH722" s="370"/>
      <c r="GI722" s="370"/>
      <c r="GJ722" s="370"/>
      <c r="GK722" s="370"/>
      <c r="GL722" s="370"/>
      <c r="GM722" s="370"/>
      <c r="GN722" s="370"/>
      <c r="GO722" s="370"/>
      <c r="GP722" s="370"/>
      <c r="GQ722" s="370"/>
      <c r="GR722" s="370"/>
      <c r="GS722" s="370"/>
      <c r="GT722" s="370"/>
      <c r="GU722" s="370"/>
      <c r="GV722" s="370"/>
      <c r="GW722" s="370"/>
      <c r="GX722" s="370"/>
      <c r="GY722" s="370"/>
      <c r="GZ722" s="370"/>
      <c r="HA722" s="370"/>
      <c r="HB722" s="370"/>
      <c r="HC722" s="370"/>
      <c r="HD722" s="370"/>
      <c r="HE722" s="370"/>
      <c r="HF722" s="370"/>
      <c r="HG722" s="370"/>
      <c r="HH722" s="370"/>
      <c r="HI722" s="370"/>
      <c r="HJ722" s="370"/>
      <c r="HK722" s="370"/>
      <c r="HL722" s="370"/>
      <c r="HM722" s="370"/>
      <c r="HN722" s="370"/>
      <c r="HO722" s="370"/>
      <c r="HP722" s="370"/>
      <c r="HQ722" s="370"/>
      <c r="HR722" s="370"/>
      <c r="HS722" s="370"/>
      <c r="HT722" s="370"/>
      <c r="HU722" s="370"/>
      <c r="HV722" s="370"/>
      <c r="HW722" s="370"/>
      <c r="HX722" s="370"/>
      <c r="HY722" s="370"/>
      <c r="HZ722" s="370"/>
      <c r="IA722" s="370"/>
      <c r="IB722" s="370"/>
      <c r="IC722" s="370"/>
      <c r="ID722" s="370"/>
      <c r="IE722" s="370"/>
      <c r="IF722" s="370"/>
      <c r="IG722" s="370"/>
      <c r="IH722" s="370"/>
      <c r="II722" s="370"/>
      <c r="IJ722" s="370"/>
      <c r="IK722" s="370"/>
    </row>
    <row r="723" spans="1:179" s="363" customFormat="1" ht="13.5">
      <c r="A723" s="597" t="s">
        <v>802</v>
      </c>
      <c r="B723" s="597"/>
      <c r="C723" s="597"/>
      <c r="D723" s="597"/>
      <c r="E723" s="707"/>
      <c r="F723" s="707"/>
      <c r="G723" s="707"/>
      <c r="H723" s="646">
        <v>36173</v>
      </c>
      <c r="I723" s="646">
        <v>54052</v>
      </c>
      <c r="J723" s="646">
        <v>41491</v>
      </c>
      <c r="K723" s="646">
        <v>22996</v>
      </c>
      <c r="FJ723" s="370"/>
      <c r="FK723" s="370"/>
      <c r="FV723" s="370"/>
      <c r="FW723" s="370"/>
    </row>
    <row r="724" spans="1:179" s="363" customFormat="1" ht="13.5">
      <c r="A724" s="578" t="s">
        <v>816</v>
      </c>
      <c r="B724" s="578"/>
      <c r="C724" s="578"/>
      <c r="D724" s="578"/>
      <c r="E724" s="708"/>
      <c r="F724" s="708"/>
      <c r="G724" s="708"/>
      <c r="H724" s="642">
        <v>21793</v>
      </c>
      <c r="I724" s="641">
        <v>39369</v>
      </c>
      <c r="J724" s="641">
        <v>28366</v>
      </c>
      <c r="K724" s="641">
        <v>16726</v>
      </c>
      <c r="EZ724" s="370"/>
      <c r="FA724" s="370"/>
      <c r="FV724" s="370"/>
      <c r="FW724" s="370"/>
    </row>
    <row r="725" spans="1:179" s="363" customFormat="1" ht="13.5">
      <c r="A725" s="581" t="s">
        <v>803</v>
      </c>
      <c r="B725" s="581"/>
      <c r="C725" s="581"/>
      <c r="D725" s="581"/>
      <c r="E725" s="708"/>
      <c r="F725" s="708"/>
      <c r="G725" s="708"/>
      <c r="H725" s="642">
        <v>19838</v>
      </c>
      <c r="I725" s="642">
        <v>16605</v>
      </c>
      <c r="J725" s="642">
        <v>19568</v>
      </c>
      <c r="K725" s="642">
        <v>21257</v>
      </c>
      <c r="FV725" s="370"/>
      <c r="FW725" s="370"/>
    </row>
    <row r="726" spans="1:179" s="363" customFormat="1" ht="13.5">
      <c r="A726" s="543" t="s">
        <v>804</v>
      </c>
      <c r="B726" s="543"/>
      <c r="C726" s="543"/>
      <c r="D726" s="543"/>
      <c r="E726" s="773"/>
      <c r="F726" s="773"/>
      <c r="G726" s="773"/>
      <c r="H726" s="733">
        <v>77804</v>
      </c>
      <c r="I726" s="733">
        <v>110025</v>
      </c>
      <c r="J726" s="733">
        <v>89426</v>
      </c>
      <c r="K726" s="733">
        <v>60978</v>
      </c>
      <c r="FC726" s="370"/>
      <c r="FD726" s="370"/>
      <c r="FV726" s="370"/>
      <c r="FW726" s="370"/>
    </row>
    <row r="727" spans="1:11" s="363" customFormat="1" ht="13.5">
      <c r="A727" s="373"/>
      <c r="B727" s="373"/>
      <c r="C727" s="373"/>
      <c r="D727" s="373"/>
      <c r="E727" s="379"/>
      <c r="F727" s="379"/>
      <c r="G727" s="379"/>
      <c r="H727" s="390"/>
      <c r="I727" s="281"/>
      <c r="J727" s="281"/>
      <c r="K727" s="281"/>
    </row>
    <row r="728" spans="1:155" s="363" customFormat="1" ht="13.5">
      <c r="A728" s="578" t="s">
        <v>244</v>
      </c>
      <c r="B728" s="578"/>
      <c r="C728" s="578"/>
      <c r="D728" s="578"/>
      <c r="E728" s="708"/>
      <c r="F728" s="708"/>
      <c r="G728" s="708"/>
      <c r="H728" s="641">
        <v>35797</v>
      </c>
      <c r="I728" s="641">
        <v>57515</v>
      </c>
      <c r="J728" s="641">
        <v>38588</v>
      </c>
      <c r="K728" s="641">
        <v>20967</v>
      </c>
      <c r="EX728" s="370"/>
      <c r="EY728" s="370"/>
    </row>
    <row r="729" spans="1:158" s="363" customFormat="1" ht="13.5">
      <c r="A729" s="578" t="s">
        <v>203</v>
      </c>
      <c r="B729" s="578"/>
      <c r="C729" s="578"/>
      <c r="D729" s="578"/>
      <c r="E729" s="708"/>
      <c r="F729" s="708"/>
      <c r="G729" s="708"/>
      <c r="H729" s="641">
        <v>10867</v>
      </c>
      <c r="I729" s="641">
        <v>6956</v>
      </c>
      <c r="J729" s="641">
        <v>6144</v>
      </c>
      <c r="K729" s="641">
        <v>6197</v>
      </c>
      <c r="FA729" s="370"/>
      <c r="FB729" s="370"/>
    </row>
    <row r="730" spans="1:179" s="363" customFormat="1" ht="13.5">
      <c r="A730" s="581" t="s">
        <v>221</v>
      </c>
      <c r="B730" s="581"/>
      <c r="C730" s="581"/>
      <c r="D730" s="581"/>
      <c r="E730" s="708"/>
      <c r="F730" s="708"/>
      <c r="G730" s="708"/>
      <c r="H730" s="642">
        <v>0</v>
      </c>
      <c r="I730" s="642">
        <v>0</v>
      </c>
      <c r="J730" s="642">
        <v>0</v>
      </c>
      <c r="K730" s="642">
        <v>3033</v>
      </c>
      <c r="EX730" s="370"/>
      <c r="EY730" s="370"/>
      <c r="FK730" s="370"/>
      <c r="FL730" s="370"/>
      <c r="FW730" s="370"/>
    </row>
    <row r="731" spans="1:179" s="363" customFormat="1" ht="13.5">
      <c r="A731" s="543" t="s">
        <v>836</v>
      </c>
      <c r="B731" s="543"/>
      <c r="C731" s="543"/>
      <c r="D731" s="543"/>
      <c r="E731" s="773"/>
      <c r="F731" s="773"/>
      <c r="G731" s="773"/>
      <c r="H731" s="733">
        <v>31140</v>
      </c>
      <c r="I731" s="733">
        <v>45555</v>
      </c>
      <c r="J731" s="733">
        <v>44694</v>
      </c>
      <c r="K731" s="733">
        <v>30781</v>
      </c>
      <c r="EV731" s="370"/>
      <c r="EW731" s="370"/>
      <c r="FV731" s="370"/>
      <c r="FW731" s="370"/>
    </row>
    <row r="732" spans="5:179" s="363" customFormat="1" ht="13.5">
      <c r="E732" s="379"/>
      <c r="F732" s="379"/>
      <c r="G732" s="379"/>
      <c r="H732" s="359"/>
      <c r="I732" s="359"/>
      <c r="J732" s="359"/>
      <c r="K732" s="359"/>
      <c r="FW732" s="370"/>
    </row>
    <row r="733" spans="1:179" s="363" customFormat="1" ht="13.5">
      <c r="A733" s="578" t="s">
        <v>176</v>
      </c>
      <c r="B733" s="578"/>
      <c r="C733" s="578"/>
      <c r="D733" s="711"/>
      <c r="E733" s="803"/>
      <c r="F733" s="803"/>
      <c r="G733" s="803"/>
      <c r="H733" s="804">
        <v>0.46</v>
      </c>
      <c r="I733" s="804">
        <v>0.52</v>
      </c>
      <c r="J733" s="804">
        <v>0.43</v>
      </c>
      <c r="K733" s="804">
        <v>0.34</v>
      </c>
      <c r="EV733" s="370"/>
      <c r="EW733" s="370"/>
      <c r="FW733" s="370"/>
    </row>
    <row r="734" spans="1:179" s="363" customFormat="1" ht="13.5">
      <c r="A734" s="578" t="s">
        <v>835</v>
      </c>
      <c r="B734" s="578"/>
      <c r="C734" s="578"/>
      <c r="D734" s="711"/>
      <c r="E734" s="803"/>
      <c r="F734" s="803"/>
      <c r="G734" s="803"/>
      <c r="H734" s="804">
        <v>0.37</v>
      </c>
      <c r="I734" s="804">
        <v>0.31</v>
      </c>
      <c r="J734" s="804">
        <v>0.4</v>
      </c>
      <c r="K734" s="804">
        <v>0.56</v>
      </c>
      <c r="EG734" s="370"/>
      <c r="EH734" s="370"/>
      <c r="FW734" s="370"/>
    </row>
    <row r="735" spans="1:159" s="363" customFormat="1" ht="13.5">
      <c r="A735" s="373"/>
      <c r="B735" s="373"/>
      <c r="C735" s="373"/>
      <c r="D735" s="373"/>
      <c r="E735" s="379"/>
      <c r="F735" s="379"/>
      <c r="G735" s="379"/>
      <c r="H735" s="402"/>
      <c r="I735" s="402"/>
      <c r="J735" s="402"/>
      <c r="K735" s="402"/>
      <c r="EG735" s="370"/>
      <c r="EH735" s="370"/>
      <c r="FB735" s="370"/>
      <c r="FC735" s="370"/>
    </row>
    <row r="736" spans="1:245" s="363" customFormat="1" ht="13.5">
      <c r="A736" s="595" t="s">
        <v>817</v>
      </c>
      <c r="B736" s="595"/>
      <c r="C736" s="595"/>
      <c r="D736" s="414"/>
      <c r="E736" s="379"/>
      <c r="F736" s="379"/>
      <c r="G736" s="379"/>
      <c r="H736" s="905"/>
      <c r="I736" s="374"/>
      <c r="J736" s="374"/>
      <c r="K736" s="374"/>
      <c r="EG736" s="370"/>
      <c r="EH736" s="370"/>
      <c r="EV736" s="370"/>
      <c r="EW736" s="370"/>
      <c r="EX736" s="370"/>
      <c r="EY736" s="370"/>
      <c r="EZ736" s="370"/>
      <c r="FA736" s="370"/>
      <c r="FB736" s="370"/>
      <c r="FC736" s="370"/>
      <c r="FD736" s="370"/>
      <c r="FE736" s="370"/>
      <c r="FF736" s="370"/>
      <c r="FG736" s="370"/>
      <c r="FH736" s="370"/>
      <c r="FI736" s="370"/>
      <c r="FJ736" s="370"/>
      <c r="FK736" s="370"/>
      <c r="FL736" s="370"/>
      <c r="FM736" s="370"/>
      <c r="FN736" s="370"/>
      <c r="FO736" s="370"/>
      <c r="FP736" s="370"/>
      <c r="FQ736" s="370"/>
      <c r="FR736" s="370"/>
      <c r="FS736" s="370"/>
      <c r="FT736" s="370"/>
      <c r="FU736" s="370"/>
      <c r="FV736" s="370"/>
      <c r="FW736" s="370"/>
      <c r="FX736" s="370"/>
      <c r="FY736" s="370"/>
      <c r="FZ736" s="370"/>
      <c r="GA736" s="370"/>
      <c r="GB736" s="370"/>
      <c r="GC736" s="370"/>
      <c r="GD736" s="370"/>
      <c r="GE736" s="370"/>
      <c r="GF736" s="370"/>
      <c r="GG736" s="370"/>
      <c r="GH736" s="370"/>
      <c r="GI736" s="370"/>
      <c r="GJ736" s="370"/>
      <c r="GK736" s="370"/>
      <c r="GL736" s="370"/>
      <c r="GM736" s="370"/>
      <c r="GN736" s="370"/>
      <c r="GO736" s="370"/>
      <c r="GP736" s="370"/>
      <c r="GQ736" s="370"/>
      <c r="GR736" s="370"/>
      <c r="GS736" s="370"/>
      <c r="GT736" s="370"/>
      <c r="GU736" s="370"/>
      <c r="GV736" s="370"/>
      <c r="GW736" s="370"/>
      <c r="GX736" s="370"/>
      <c r="GY736" s="370"/>
      <c r="GZ736" s="370"/>
      <c r="HA736" s="370"/>
      <c r="HB736" s="370"/>
      <c r="HC736" s="370"/>
      <c r="HD736" s="370"/>
      <c r="HE736" s="370"/>
      <c r="HF736" s="370"/>
      <c r="HG736" s="370"/>
      <c r="HH736" s="370"/>
      <c r="HI736" s="370"/>
      <c r="HJ736" s="370"/>
      <c r="HK736" s="370"/>
      <c r="HL736" s="370"/>
      <c r="HM736" s="370"/>
      <c r="HN736" s="370"/>
      <c r="HO736" s="370"/>
      <c r="HP736" s="370"/>
      <c r="HQ736" s="370"/>
      <c r="HR736" s="370"/>
      <c r="HS736" s="370"/>
      <c r="HT736" s="370"/>
      <c r="HU736" s="370"/>
      <c r="HV736" s="370"/>
      <c r="HW736" s="370"/>
      <c r="HX736" s="370"/>
      <c r="HY736" s="370"/>
      <c r="HZ736" s="370"/>
      <c r="IA736" s="370"/>
      <c r="IB736" s="370"/>
      <c r="IC736" s="370"/>
      <c r="ID736" s="370"/>
      <c r="IE736" s="370"/>
      <c r="IF736" s="370"/>
      <c r="IG736" s="370"/>
      <c r="IH736" s="370"/>
      <c r="II736" s="370"/>
      <c r="IJ736" s="370"/>
      <c r="IK736" s="370"/>
    </row>
    <row r="737" spans="1:176" s="363" customFormat="1" ht="13.5">
      <c r="A737" s="597" t="s">
        <v>802</v>
      </c>
      <c r="B737" s="597"/>
      <c r="C737" s="597"/>
      <c r="D737" s="597"/>
      <c r="E737" s="707"/>
      <c r="F737" s="707"/>
      <c r="G737" s="707"/>
      <c r="H737" s="579">
        <v>11479</v>
      </c>
      <c r="I737" s="646">
        <v>5753</v>
      </c>
      <c r="J737" s="646">
        <v>3640</v>
      </c>
      <c r="K737" s="646">
        <v>3652</v>
      </c>
      <c r="FS737" s="370"/>
      <c r="FT737" s="370"/>
    </row>
    <row r="738" spans="1:179" s="363" customFormat="1" ht="13.5">
      <c r="A738" s="578" t="s">
        <v>803</v>
      </c>
      <c r="B738" s="578"/>
      <c r="C738" s="578"/>
      <c r="D738" s="578"/>
      <c r="E738" s="708"/>
      <c r="F738" s="708"/>
      <c r="G738" s="708"/>
      <c r="H738" s="579">
        <v>-19838</v>
      </c>
      <c r="I738" s="579">
        <v>-16605</v>
      </c>
      <c r="J738" s="579">
        <v>-19568</v>
      </c>
      <c r="K738" s="579">
        <v>-21257</v>
      </c>
      <c r="EG738" s="370"/>
      <c r="EH738" s="370"/>
      <c r="EX738" s="370"/>
      <c r="EY738" s="370"/>
      <c r="FJ738" s="370"/>
      <c r="FK738" s="370"/>
      <c r="FM738" s="370"/>
      <c r="FN738" s="370"/>
      <c r="FO738" s="370"/>
      <c r="FP738" s="370"/>
      <c r="FS738" s="370"/>
      <c r="FT738" s="370"/>
      <c r="FW738" s="370"/>
    </row>
    <row r="739" spans="1:11" s="363" customFormat="1" ht="13.5">
      <c r="A739" s="581" t="s">
        <v>221</v>
      </c>
      <c r="B739" s="581"/>
      <c r="C739" s="581"/>
      <c r="D739" s="581"/>
      <c r="E739" s="708"/>
      <c r="F739" s="708"/>
      <c r="G739" s="708"/>
      <c r="H739" s="579">
        <v>0</v>
      </c>
      <c r="I739" s="579">
        <v>0</v>
      </c>
      <c r="J739" s="642">
        <v>0</v>
      </c>
      <c r="K739" s="642">
        <v>3033</v>
      </c>
    </row>
    <row r="740" spans="1:245" s="363" customFormat="1" ht="13.5">
      <c r="A740" s="685"/>
      <c r="B740" s="685"/>
      <c r="C740" s="685"/>
      <c r="D740" s="685"/>
      <c r="E740" s="773"/>
      <c r="F740" s="773"/>
      <c r="G740" s="773"/>
      <c r="H740" s="683">
        <v>-8360</v>
      </c>
      <c r="I740" s="683">
        <v>-10852</v>
      </c>
      <c r="J740" s="683">
        <v>-15929</v>
      </c>
      <c r="K740" s="683">
        <v>-14572</v>
      </c>
      <c r="EH740" s="370"/>
      <c r="EI740" s="370"/>
      <c r="EU740" s="370"/>
      <c r="EV740" s="370"/>
      <c r="EW740" s="370"/>
      <c r="EX740" s="370"/>
      <c r="EY740" s="370"/>
      <c r="EZ740" s="370"/>
      <c r="FA740" s="370"/>
      <c r="FB740" s="370"/>
      <c r="FC740" s="370"/>
      <c r="FD740" s="370"/>
      <c r="FE740" s="370"/>
      <c r="FF740" s="370"/>
      <c r="FG740" s="370"/>
      <c r="FH740" s="370"/>
      <c r="FI740" s="370"/>
      <c r="FJ740" s="370"/>
      <c r="FK740" s="370"/>
      <c r="FL740" s="370"/>
      <c r="FM740" s="370"/>
      <c r="FN740" s="370"/>
      <c r="FO740" s="370"/>
      <c r="FP740" s="370"/>
      <c r="FQ740" s="370"/>
      <c r="FR740" s="370"/>
      <c r="FS740" s="370"/>
      <c r="FT740" s="370"/>
      <c r="FU740" s="370"/>
      <c r="FV740" s="370"/>
      <c r="FW740" s="370"/>
      <c r="FX740" s="370"/>
      <c r="FY740" s="370"/>
      <c r="FZ740" s="370"/>
      <c r="GA740" s="370"/>
      <c r="GB740" s="370"/>
      <c r="GC740" s="370"/>
      <c r="GD740" s="370"/>
      <c r="GE740" s="370"/>
      <c r="GF740" s="370"/>
      <c r="GG740" s="370"/>
      <c r="GH740" s="370"/>
      <c r="GI740" s="370"/>
      <c r="GJ740" s="370"/>
      <c r="GK740" s="370"/>
      <c r="GL740" s="370"/>
      <c r="GM740" s="370"/>
      <c r="GN740" s="370"/>
      <c r="GO740" s="370"/>
      <c r="GP740" s="370"/>
      <c r="GQ740" s="370"/>
      <c r="GR740" s="370"/>
      <c r="GS740" s="370"/>
      <c r="GT740" s="370"/>
      <c r="GU740" s="370"/>
      <c r="GV740" s="370"/>
      <c r="GW740" s="370"/>
      <c r="GX740" s="370"/>
      <c r="GY740" s="370"/>
      <c r="GZ740" s="370"/>
      <c r="HA740" s="370"/>
      <c r="HB740" s="370"/>
      <c r="HC740" s="370"/>
      <c r="HD740" s="370"/>
      <c r="HE740" s="370"/>
      <c r="HF740" s="370"/>
      <c r="HG740" s="370"/>
      <c r="HH740" s="370"/>
      <c r="HI740" s="370"/>
      <c r="HJ740" s="370"/>
      <c r="HK740" s="370"/>
      <c r="HL740" s="370"/>
      <c r="HM740" s="370"/>
      <c r="HN740" s="370"/>
      <c r="HO740" s="370"/>
      <c r="HP740" s="370"/>
      <c r="HQ740" s="370"/>
      <c r="HR740" s="370"/>
      <c r="HS740" s="370"/>
      <c r="HT740" s="370"/>
      <c r="HU740" s="370"/>
      <c r="HV740" s="370"/>
      <c r="HW740" s="370"/>
      <c r="HX740" s="370"/>
      <c r="HY740" s="370"/>
      <c r="HZ740" s="370"/>
      <c r="IA740" s="370"/>
      <c r="IB740" s="370"/>
      <c r="IC740" s="370"/>
      <c r="ID740" s="370"/>
      <c r="IE740" s="370"/>
      <c r="IF740" s="370"/>
      <c r="IG740" s="370"/>
      <c r="IH740" s="370"/>
      <c r="II740" s="370"/>
      <c r="IJ740" s="370"/>
      <c r="IK740" s="370"/>
    </row>
    <row r="741" spans="1:179" s="363" customFormat="1" ht="13.5">
      <c r="A741" s="373"/>
      <c r="B741" s="373"/>
      <c r="C741" s="373"/>
      <c r="D741" s="373"/>
      <c r="E741" s="379"/>
      <c r="F741" s="379"/>
      <c r="G741" s="379"/>
      <c r="H741" s="281"/>
      <c r="I741" s="281"/>
      <c r="J741" s="281"/>
      <c r="K741" s="281"/>
      <c r="EV741" s="370"/>
      <c r="EW741" s="370"/>
      <c r="EX741" s="370"/>
      <c r="FM741" s="370"/>
      <c r="FN741" s="370"/>
      <c r="FO741" s="370"/>
      <c r="FP741" s="370"/>
      <c r="FW741" s="370"/>
    </row>
    <row r="742" spans="1:11" s="363" customFormat="1" ht="13.5">
      <c r="A742" s="595" t="s">
        <v>177</v>
      </c>
      <c r="B742" s="595"/>
      <c r="C742" s="595"/>
      <c r="D742" s="414"/>
      <c r="E742" s="379"/>
      <c r="F742" s="379"/>
      <c r="G742" s="379"/>
      <c r="H742" s="374"/>
      <c r="I742" s="374"/>
      <c r="J742" s="374"/>
      <c r="K742" s="374"/>
    </row>
    <row r="743" spans="1:179" s="363" customFormat="1" ht="13.5">
      <c r="A743" s="597" t="s">
        <v>802</v>
      </c>
      <c r="B743" s="597"/>
      <c r="C743" s="597"/>
      <c r="D743" s="597"/>
      <c r="E743" s="707"/>
      <c r="F743" s="707"/>
      <c r="G743" s="707"/>
      <c r="H743" s="646">
        <v>47651</v>
      </c>
      <c r="I743" s="646">
        <v>59804</v>
      </c>
      <c r="J743" s="646">
        <v>45131</v>
      </c>
      <c r="K743" s="646">
        <v>26647</v>
      </c>
      <c r="EW743" s="370"/>
      <c r="EX743" s="370"/>
      <c r="FW743" s="370"/>
    </row>
    <row r="744" spans="1:176" s="363" customFormat="1" ht="13.5">
      <c r="A744" s="581" t="s">
        <v>816</v>
      </c>
      <c r="B744" s="581"/>
      <c r="C744" s="581"/>
      <c r="D744" s="581"/>
      <c r="E744" s="708"/>
      <c r="F744" s="708"/>
      <c r="G744" s="708"/>
      <c r="H744" s="642">
        <v>21793</v>
      </c>
      <c r="I744" s="642">
        <v>39369</v>
      </c>
      <c r="J744" s="641">
        <v>28366</v>
      </c>
      <c r="K744" s="642">
        <v>16726</v>
      </c>
      <c r="FA744" s="370"/>
      <c r="FB744" s="370"/>
      <c r="FS744" s="370"/>
      <c r="FT744" s="370"/>
    </row>
    <row r="745" spans="1:176" s="363" customFormat="1" ht="13.5">
      <c r="A745" s="543" t="s">
        <v>804</v>
      </c>
      <c r="B745" s="543"/>
      <c r="C745" s="543"/>
      <c r="D745" s="543"/>
      <c r="E745" s="773"/>
      <c r="F745" s="773"/>
      <c r="G745" s="773"/>
      <c r="H745" s="733">
        <v>69445</v>
      </c>
      <c r="I745" s="733">
        <v>99173</v>
      </c>
      <c r="J745" s="733">
        <v>73497</v>
      </c>
      <c r="K745" s="733">
        <v>43373</v>
      </c>
      <c r="FS745" s="370"/>
      <c r="FT745" s="370"/>
    </row>
    <row r="746" spans="1:245" s="363" customFormat="1" ht="13.5">
      <c r="A746" s="373"/>
      <c r="B746" s="373"/>
      <c r="C746" s="373"/>
      <c r="D746" s="373"/>
      <c r="E746" s="379"/>
      <c r="F746" s="379"/>
      <c r="G746" s="379"/>
      <c r="H746" s="281"/>
      <c r="I746" s="281"/>
      <c r="J746" s="281"/>
      <c r="K746" s="281"/>
      <c r="EV746" s="370"/>
      <c r="EW746" s="370"/>
      <c r="EX746" s="370"/>
      <c r="EY746" s="370"/>
      <c r="EZ746" s="370"/>
      <c r="FA746" s="370"/>
      <c r="FB746" s="370"/>
      <c r="FC746" s="370"/>
      <c r="FD746" s="370"/>
      <c r="FE746" s="370"/>
      <c r="FF746" s="370"/>
      <c r="FG746" s="370"/>
      <c r="FH746" s="370"/>
      <c r="FI746" s="370"/>
      <c r="FJ746" s="370"/>
      <c r="FK746" s="370"/>
      <c r="FL746" s="370"/>
      <c r="FM746" s="370"/>
      <c r="FN746" s="370"/>
      <c r="FO746" s="370"/>
      <c r="FP746" s="370"/>
      <c r="FQ746" s="370"/>
      <c r="FR746" s="370"/>
      <c r="FS746" s="370"/>
      <c r="FT746" s="370"/>
      <c r="FU746" s="370"/>
      <c r="FV746" s="370"/>
      <c r="FW746" s="370"/>
      <c r="FX746" s="370"/>
      <c r="FY746" s="370"/>
      <c r="FZ746" s="370"/>
      <c r="GA746" s="370"/>
      <c r="GB746" s="370"/>
      <c r="GC746" s="370"/>
      <c r="GD746" s="370"/>
      <c r="GE746" s="370"/>
      <c r="GF746" s="370"/>
      <c r="GG746" s="370"/>
      <c r="GH746" s="370"/>
      <c r="GI746" s="370"/>
      <c r="GJ746" s="370"/>
      <c r="GK746" s="370"/>
      <c r="GL746" s="370"/>
      <c r="GM746" s="370"/>
      <c r="GN746" s="370"/>
      <c r="GO746" s="370"/>
      <c r="GP746" s="370"/>
      <c r="GQ746" s="370"/>
      <c r="GR746" s="370"/>
      <c r="GS746" s="370"/>
      <c r="GT746" s="370"/>
      <c r="GU746" s="370"/>
      <c r="GV746" s="370"/>
      <c r="GW746" s="370"/>
      <c r="GX746" s="370"/>
      <c r="GY746" s="370"/>
      <c r="GZ746" s="370"/>
      <c r="HA746" s="370"/>
      <c r="HB746" s="370"/>
      <c r="HC746" s="370"/>
      <c r="HD746" s="370"/>
      <c r="HE746" s="370"/>
      <c r="HF746" s="370"/>
      <c r="HG746" s="370"/>
      <c r="HH746" s="370"/>
      <c r="HI746" s="370"/>
      <c r="HJ746" s="370"/>
      <c r="HK746" s="370"/>
      <c r="HL746" s="370"/>
      <c r="HM746" s="370"/>
      <c r="HN746" s="370"/>
      <c r="HO746" s="370"/>
      <c r="HP746" s="370"/>
      <c r="HQ746" s="370"/>
      <c r="HR746" s="370"/>
      <c r="HS746" s="370"/>
      <c r="HT746" s="370"/>
      <c r="HU746" s="370"/>
      <c r="HV746" s="370"/>
      <c r="HW746" s="370"/>
      <c r="HX746" s="370"/>
      <c r="HY746" s="370"/>
      <c r="HZ746" s="370"/>
      <c r="IA746" s="370"/>
      <c r="IB746" s="370"/>
      <c r="IC746" s="370"/>
      <c r="ID746" s="370"/>
      <c r="IE746" s="370"/>
      <c r="IF746" s="370"/>
      <c r="IG746" s="370"/>
      <c r="IH746" s="370"/>
      <c r="II746" s="370"/>
      <c r="IJ746" s="370"/>
      <c r="IK746" s="370"/>
    </row>
    <row r="747" spans="1:245" s="363" customFormat="1" ht="13.5">
      <c r="A747" s="578" t="s">
        <v>244</v>
      </c>
      <c r="B747" s="578"/>
      <c r="C747" s="578"/>
      <c r="D747" s="578"/>
      <c r="E747" s="708"/>
      <c r="F747" s="708"/>
      <c r="G747" s="708"/>
      <c r="H747" s="641">
        <v>35797</v>
      </c>
      <c r="I747" s="641">
        <v>57515</v>
      </c>
      <c r="J747" s="641">
        <v>38588</v>
      </c>
      <c r="K747" s="641">
        <v>20967</v>
      </c>
      <c r="DZ747" s="370"/>
      <c r="EA747" s="370"/>
      <c r="ED747" s="370"/>
      <c r="EE747" s="370"/>
      <c r="EF747" s="370"/>
      <c r="EH747" s="370"/>
      <c r="EI747" s="370"/>
      <c r="EV747" s="370"/>
      <c r="EW747" s="370"/>
      <c r="EX747" s="370"/>
      <c r="EY747" s="370"/>
      <c r="EZ747" s="370"/>
      <c r="FA747" s="370"/>
      <c r="FB747" s="370"/>
      <c r="FC747" s="370"/>
      <c r="FD747" s="370"/>
      <c r="FE747" s="370"/>
      <c r="FF747" s="370"/>
      <c r="FG747" s="370"/>
      <c r="FH747" s="370"/>
      <c r="FI747" s="370"/>
      <c r="FJ747" s="370"/>
      <c r="FK747" s="370"/>
      <c r="FL747" s="370"/>
      <c r="FM747" s="370"/>
      <c r="FN747" s="370"/>
      <c r="FO747" s="370"/>
      <c r="FP747" s="370"/>
      <c r="FQ747" s="370"/>
      <c r="FR747" s="370"/>
      <c r="FS747" s="370"/>
      <c r="FT747" s="370"/>
      <c r="FU747" s="370"/>
      <c r="FV747" s="370"/>
      <c r="FW747" s="370"/>
      <c r="FX747" s="370"/>
      <c r="FY747" s="370"/>
      <c r="FZ747" s="370"/>
      <c r="GA747" s="370"/>
      <c r="GB747" s="370"/>
      <c r="GC747" s="370"/>
      <c r="GD747" s="370"/>
      <c r="GE747" s="370"/>
      <c r="GF747" s="370"/>
      <c r="GG747" s="370"/>
      <c r="GH747" s="370"/>
      <c r="GI747" s="370"/>
      <c r="GJ747" s="370"/>
      <c r="GK747" s="370"/>
      <c r="GL747" s="370"/>
      <c r="GM747" s="370"/>
      <c r="GN747" s="370"/>
      <c r="GO747" s="370"/>
      <c r="GP747" s="370"/>
      <c r="GQ747" s="370"/>
      <c r="GR747" s="370"/>
      <c r="GS747" s="370"/>
      <c r="GT747" s="370"/>
      <c r="GU747" s="370"/>
      <c r="GV747" s="370"/>
      <c r="GW747" s="370"/>
      <c r="GX747" s="370"/>
      <c r="GY747" s="370"/>
      <c r="GZ747" s="370"/>
      <c r="HA747" s="370"/>
      <c r="HB747" s="370"/>
      <c r="HC747" s="370"/>
      <c r="HD747" s="370"/>
      <c r="HE747" s="370"/>
      <c r="HF747" s="370"/>
      <c r="HG747" s="370"/>
      <c r="HH747" s="370"/>
      <c r="HI747" s="370"/>
      <c r="HJ747" s="370"/>
      <c r="HK747" s="370"/>
      <c r="HL747" s="370"/>
      <c r="HM747" s="370"/>
      <c r="HN747" s="370"/>
      <c r="HO747" s="370"/>
      <c r="HP747" s="370"/>
      <c r="HQ747" s="370"/>
      <c r="HR747" s="370"/>
      <c r="HS747" s="370"/>
      <c r="HT747" s="370"/>
      <c r="HU747" s="370"/>
      <c r="HV747" s="370"/>
      <c r="HW747" s="370"/>
      <c r="HX747" s="370"/>
      <c r="HY747" s="370"/>
      <c r="HZ747" s="370"/>
      <c r="IA747" s="370"/>
      <c r="IB747" s="370"/>
      <c r="IC747" s="370"/>
      <c r="ID747" s="370"/>
      <c r="IE747" s="370"/>
      <c r="IF747" s="370"/>
      <c r="IG747" s="370"/>
      <c r="IH747" s="370"/>
      <c r="II747" s="370"/>
      <c r="IJ747" s="370"/>
      <c r="IK747" s="370"/>
    </row>
    <row r="748" spans="1:245" s="363" customFormat="1" ht="13.5">
      <c r="A748" s="581" t="s">
        <v>203</v>
      </c>
      <c r="B748" s="581"/>
      <c r="C748" s="581"/>
      <c r="D748" s="581"/>
      <c r="E748" s="708"/>
      <c r="F748" s="708"/>
      <c r="G748" s="709"/>
      <c r="H748" s="642">
        <v>10867</v>
      </c>
      <c r="I748" s="642">
        <v>6956</v>
      </c>
      <c r="J748" s="642">
        <v>6144</v>
      </c>
      <c r="K748" s="642">
        <v>6197</v>
      </c>
      <c r="EV748" s="370"/>
      <c r="EW748" s="370"/>
      <c r="EX748" s="370"/>
      <c r="EY748" s="370"/>
      <c r="EZ748" s="370"/>
      <c r="FA748" s="370"/>
      <c r="FB748" s="370"/>
      <c r="FC748" s="370"/>
      <c r="FD748" s="370"/>
      <c r="FE748" s="370"/>
      <c r="FF748" s="370"/>
      <c r="FG748" s="370"/>
      <c r="FH748" s="370"/>
      <c r="FI748" s="370"/>
      <c r="FJ748" s="370"/>
      <c r="FK748" s="370"/>
      <c r="FL748" s="370"/>
      <c r="FM748" s="370"/>
      <c r="FN748" s="370"/>
      <c r="FO748" s="370"/>
      <c r="FP748" s="370"/>
      <c r="FQ748" s="370"/>
      <c r="FR748" s="370"/>
      <c r="FS748" s="370"/>
      <c r="FT748" s="370"/>
      <c r="FU748" s="370"/>
      <c r="FV748" s="370"/>
      <c r="FW748" s="370"/>
      <c r="FX748" s="370"/>
      <c r="FY748" s="370"/>
      <c r="FZ748" s="370"/>
      <c r="GA748" s="370"/>
      <c r="GB748" s="370"/>
      <c r="GC748" s="370"/>
      <c r="GD748" s="370"/>
      <c r="GE748" s="370"/>
      <c r="GF748" s="370"/>
      <c r="GG748" s="370"/>
      <c r="GH748" s="370"/>
      <c r="GI748" s="370"/>
      <c r="GJ748" s="370"/>
      <c r="GK748" s="370"/>
      <c r="GL748" s="370"/>
      <c r="GM748" s="370"/>
      <c r="GN748" s="370"/>
      <c r="GO748" s="370"/>
      <c r="GP748" s="370"/>
      <c r="GQ748" s="370"/>
      <c r="GR748" s="370"/>
      <c r="GS748" s="370"/>
      <c r="GT748" s="370"/>
      <c r="GU748" s="370"/>
      <c r="GV748" s="370"/>
      <c r="GW748" s="370"/>
      <c r="GX748" s="370"/>
      <c r="GY748" s="370"/>
      <c r="GZ748" s="370"/>
      <c r="HA748" s="370"/>
      <c r="HB748" s="370"/>
      <c r="HC748" s="370"/>
      <c r="HD748" s="370"/>
      <c r="HE748" s="370"/>
      <c r="HF748" s="370"/>
      <c r="HG748" s="370"/>
      <c r="HH748" s="370"/>
      <c r="HI748" s="370"/>
      <c r="HJ748" s="370"/>
      <c r="HK748" s="370"/>
      <c r="HL748" s="370"/>
      <c r="HM748" s="370"/>
      <c r="HN748" s="370"/>
      <c r="HO748" s="370"/>
      <c r="HP748" s="370"/>
      <c r="HQ748" s="370"/>
      <c r="HR748" s="370"/>
      <c r="HS748" s="370"/>
      <c r="HT748" s="370"/>
      <c r="HU748" s="370"/>
      <c r="HV748" s="370"/>
      <c r="HW748" s="370"/>
      <c r="HX748" s="370"/>
      <c r="HY748" s="370"/>
      <c r="HZ748" s="370"/>
      <c r="IA748" s="370"/>
      <c r="IB748" s="370"/>
      <c r="IC748" s="370"/>
      <c r="ID748" s="370"/>
      <c r="IE748" s="370"/>
      <c r="IF748" s="370"/>
      <c r="IG748" s="370"/>
      <c r="IH748" s="370"/>
      <c r="II748" s="370"/>
      <c r="IJ748" s="370"/>
      <c r="IK748" s="370"/>
    </row>
    <row r="749" spans="1:245" s="363" customFormat="1" ht="13.5">
      <c r="A749" s="543" t="s">
        <v>836</v>
      </c>
      <c r="B749" s="543"/>
      <c r="C749" s="543"/>
      <c r="D749" s="543"/>
      <c r="E749" s="773"/>
      <c r="F749" s="773"/>
      <c r="G749" s="536"/>
      <c r="H749" s="733">
        <v>22780</v>
      </c>
      <c r="I749" s="733">
        <v>34703</v>
      </c>
      <c r="J749" s="733">
        <v>28765</v>
      </c>
      <c r="K749" s="733">
        <v>16210</v>
      </c>
      <c r="DZ749" s="370"/>
      <c r="EA749" s="370"/>
      <c r="ED749" s="370"/>
      <c r="EE749" s="370"/>
      <c r="EF749" s="370"/>
      <c r="EG749" s="370"/>
      <c r="EH749" s="370"/>
      <c r="EI749" s="370"/>
      <c r="ER749" s="370"/>
      <c r="ES749" s="370"/>
      <c r="EV749" s="370"/>
      <c r="EW749" s="370"/>
      <c r="EX749" s="370"/>
      <c r="EY749" s="370"/>
      <c r="EZ749" s="370"/>
      <c r="FA749" s="370"/>
      <c r="FB749" s="370"/>
      <c r="FC749" s="370"/>
      <c r="FD749" s="370"/>
      <c r="FE749" s="370"/>
      <c r="FF749" s="370"/>
      <c r="FG749" s="370"/>
      <c r="FH749" s="370"/>
      <c r="FI749" s="370"/>
      <c r="FJ749" s="370"/>
      <c r="FK749" s="370"/>
      <c r="FL749" s="370"/>
      <c r="FM749" s="370"/>
      <c r="FN749" s="370"/>
      <c r="FO749" s="370"/>
      <c r="FP749" s="370"/>
      <c r="FQ749" s="370"/>
      <c r="FR749" s="370"/>
      <c r="FS749" s="370"/>
      <c r="FT749" s="370"/>
      <c r="FU749" s="370"/>
      <c r="FV749" s="370"/>
      <c r="FW749" s="370"/>
      <c r="FX749" s="370"/>
      <c r="FY749" s="370"/>
      <c r="FZ749" s="370"/>
      <c r="GA749" s="370"/>
      <c r="GB749" s="370"/>
      <c r="GC749" s="370"/>
      <c r="GD749" s="370"/>
      <c r="GE749" s="370"/>
      <c r="GF749" s="370"/>
      <c r="GG749" s="370"/>
      <c r="GH749" s="370"/>
      <c r="GI749" s="370"/>
      <c r="GJ749" s="370"/>
      <c r="GK749" s="370"/>
      <c r="GL749" s="370"/>
      <c r="GM749" s="370"/>
      <c r="GN749" s="370"/>
      <c r="GO749" s="370"/>
      <c r="GP749" s="370"/>
      <c r="GQ749" s="370"/>
      <c r="GR749" s="370"/>
      <c r="GS749" s="370"/>
      <c r="GT749" s="370"/>
      <c r="GU749" s="370"/>
      <c r="GV749" s="370"/>
      <c r="GW749" s="370"/>
      <c r="GX749" s="370"/>
      <c r="GY749" s="370"/>
      <c r="GZ749" s="370"/>
      <c r="HA749" s="370"/>
      <c r="HB749" s="370"/>
      <c r="HC749" s="370"/>
      <c r="HD749" s="370"/>
      <c r="HE749" s="370"/>
      <c r="HF749" s="370"/>
      <c r="HG749" s="370"/>
      <c r="HH749" s="370"/>
      <c r="HI749" s="370"/>
      <c r="HJ749" s="370"/>
      <c r="HK749" s="370"/>
      <c r="HL749" s="370"/>
      <c r="HM749" s="370"/>
      <c r="HN749" s="370"/>
      <c r="HO749" s="370"/>
      <c r="HP749" s="370"/>
      <c r="HQ749" s="370"/>
      <c r="HR749" s="370"/>
      <c r="HS749" s="370"/>
      <c r="HT749" s="370"/>
      <c r="HU749" s="370"/>
      <c r="HV749" s="370"/>
      <c r="HW749" s="370"/>
      <c r="HX749" s="370"/>
      <c r="HY749" s="370"/>
      <c r="HZ749" s="370"/>
      <c r="IA749" s="370"/>
      <c r="IB749" s="370"/>
      <c r="IC749" s="370"/>
      <c r="ID749" s="370"/>
      <c r="IE749" s="370"/>
      <c r="IF749" s="370"/>
      <c r="IG749" s="370"/>
      <c r="IH749" s="370"/>
      <c r="II749" s="370"/>
      <c r="IJ749" s="370"/>
      <c r="IK749" s="370"/>
    </row>
    <row r="750" spans="5:245" s="363" customFormat="1" ht="13.5">
      <c r="E750" s="379"/>
      <c r="F750" s="379"/>
      <c r="H750" s="359"/>
      <c r="I750" s="359"/>
      <c r="J750" s="359"/>
      <c r="K750" s="359"/>
      <c r="EV750" s="370"/>
      <c r="EW750" s="370"/>
      <c r="EX750" s="370"/>
      <c r="EY750" s="370"/>
      <c r="EZ750" s="370"/>
      <c r="FA750" s="370"/>
      <c r="FB750" s="370"/>
      <c r="FC750" s="370"/>
      <c r="FD750" s="370"/>
      <c r="FE750" s="370"/>
      <c r="FF750" s="370"/>
      <c r="FG750" s="370"/>
      <c r="FH750" s="370"/>
      <c r="FI750" s="370"/>
      <c r="FJ750" s="370"/>
      <c r="FK750" s="370"/>
      <c r="FL750" s="370"/>
      <c r="FM750" s="370"/>
      <c r="FN750" s="370"/>
      <c r="FO750" s="370"/>
      <c r="FP750" s="370"/>
      <c r="FQ750" s="370"/>
      <c r="FR750" s="370"/>
      <c r="FS750" s="370"/>
      <c r="FT750" s="370"/>
      <c r="FU750" s="370"/>
      <c r="FV750" s="370"/>
      <c r="FW750" s="370"/>
      <c r="FX750" s="370"/>
      <c r="FY750" s="370"/>
      <c r="FZ750" s="370"/>
      <c r="GA750" s="370"/>
      <c r="GB750" s="370"/>
      <c r="GC750" s="370"/>
      <c r="GD750" s="370"/>
      <c r="GE750" s="370"/>
      <c r="GF750" s="370"/>
      <c r="GG750" s="370"/>
      <c r="GH750" s="370"/>
      <c r="GI750" s="370"/>
      <c r="GJ750" s="370"/>
      <c r="GK750" s="370"/>
      <c r="GL750" s="370"/>
      <c r="GM750" s="370"/>
      <c r="GN750" s="370"/>
      <c r="GO750" s="370"/>
      <c r="GP750" s="370"/>
      <c r="GQ750" s="370"/>
      <c r="GR750" s="370"/>
      <c r="GS750" s="370"/>
      <c r="GT750" s="370"/>
      <c r="GU750" s="370"/>
      <c r="GV750" s="370"/>
      <c r="GW750" s="370"/>
      <c r="GX750" s="370"/>
      <c r="GY750" s="370"/>
      <c r="GZ750" s="370"/>
      <c r="HA750" s="370"/>
      <c r="HB750" s="370"/>
      <c r="HC750" s="370"/>
      <c r="HD750" s="370"/>
      <c r="HE750" s="370"/>
      <c r="HF750" s="370"/>
      <c r="HG750" s="370"/>
      <c r="HH750" s="370"/>
      <c r="HI750" s="370"/>
      <c r="HJ750" s="370"/>
      <c r="HK750" s="370"/>
      <c r="HL750" s="370"/>
      <c r="HM750" s="370"/>
      <c r="HN750" s="370"/>
      <c r="HO750" s="370"/>
      <c r="HP750" s="370"/>
      <c r="HQ750" s="370"/>
      <c r="HR750" s="370"/>
      <c r="HS750" s="370"/>
      <c r="HT750" s="370"/>
      <c r="HU750" s="370"/>
      <c r="HV750" s="370"/>
      <c r="HW750" s="370"/>
      <c r="HX750" s="370"/>
      <c r="HY750" s="370"/>
      <c r="HZ750" s="370"/>
      <c r="IA750" s="370"/>
      <c r="IB750" s="370"/>
      <c r="IC750" s="370"/>
      <c r="ID750" s="370"/>
      <c r="IE750" s="370"/>
      <c r="IF750" s="370"/>
      <c r="IG750" s="370"/>
      <c r="IH750" s="370"/>
      <c r="II750" s="370"/>
      <c r="IJ750" s="370"/>
      <c r="IK750" s="370"/>
    </row>
    <row r="751" spans="1:245" s="363" customFormat="1" ht="13.5">
      <c r="A751" s="578" t="s">
        <v>838</v>
      </c>
      <c r="B751" s="578"/>
      <c r="C751" s="578"/>
      <c r="D751" s="578"/>
      <c r="E751" s="708"/>
      <c r="F751" s="708"/>
      <c r="G751" s="578"/>
      <c r="H751" s="804">
        <v>0.52</v>
      </c>
      <c r="I751" s="804">
        <v>0.58</v>
      </c>
      <c r="J751" s="804">
        <v>0.53</v>
      </c>
      <c r="K751" s="804">
        <v>0.48</v>
      </c>
      <c r="DZ751" s="370"/>
      <c r="EA751" s="370"/>
      <c r="EG751" s="370"/>
      <c r="EH751" s="370"/>
      <c r="ET751" s="370"/>
      <c r="EU751" s="370"/>
      <c r="EV751" s="370"/>
      <c r="EW751" s="370"/>
      <c r="EX751" s="370"/>
      <c r="EY751" s="370"/>
      <c r="EZ751" s="370"/>
      <c r="FA751" s="370"/>
      <c r="FB751" s="370"/>
      <c r="FC751" s="370"/>
      <c r="FD751" s="370"/>
      <c r="FE751" s="370"/>
      <c r="FF751" s="370"/>
      <c r="FG751" s="370"/>
      <c r="FH751" s="370"/>
      <c r="FI751" s="370"/>
      <c r="FJ751" s="370"/>
      <c r="FK751" s="370"/>
      <c r="FL751" s="370"/>
      <c r="FM751" s="370"/>
      <c r="FN751" s="370"/>
      <c r="FO751" s="370"/>
      <c r="FP751" s="370"/>
      <c r="FQ751" s="370"/>
      <c r="FR751" s="370"/>
      <c r="FS751" s="370"/>
      <c r="FT751" s="370"/>
      <c r="FU751" s="370"/>
      <c r="FV751" s="370"/>
      <c r="FW751" s="370"/>
      <c r="FX751" s="370"/>
      <c r="FY751" s="370"/>
      <c r="FZ751" s="370"/>
      <c r="GA751" s="370"/>
      <c r="GB751" s="370"/>
      <c r="GC751" s="370"/>
      <c r="GD751" s="370"/>
      <c r="GE751" s="370"/>
      <c r="GF751" s="370"/>
      <c r="GG751" s="370"/>
      <c r="GH751" s="370"/>
      <c r="GI751" s="370"/>
      <c r="GJ751" s="370"/>
      <c r="GK751" s="370"/>
      <c r="GL751" s="370"/>
      <c r="GM751" s="370"/>
      <c r="GN751" s="370"/>
      <c r="GO751" s="370"/>
      <c r="GP751" s="370"/>
      <c r="GQ751" s="370"/>
      <c r="GR751" s="370"/>
      <c r="GS751" s="370"/>
      <c r="GT751" s="370"/>
      <c r="GU751" s="370"/>
      <c r="GV751" s="370"/>
      <c r="GW751" s="370"/>
      <c r="GX751" s="370"/>
      <c r="GY751" s="370"/>
      <c r="GZ751" s="370"/>
      <c r="HA751" s="370"/>
      <c r="HB751" s="370"/>
      <c r="HC751" s="370"/>
      <c r="HD751" s="370"/>
      <c r="HE751" s="370"/>
      <c r="HF751" s="370"/>
      <c r="HG751" s="370"/>
      <c r="HH751" s="370"/>
      <c r="HI751" s="370"/>
      <c r="HJ751" s="370"/>
      <c r="HK751" s="370"/>
      <c r="HL751" s="370"/>
      <c r="HM751" s="370"/>
      <c r="HN751" s="370"/>
      <c r="HO751" s="370"/>
      <c r="HP751" s="370"/>
      <c r="HQ751" s="370"/>
      <c r="HR751" s="370"/>
      <c r="HS751" s="370"/>
      <c r="HT751" s="370"/>
      <c r="HU751" s="370"/>
      <c r="HV751" s="370"/>
      <c r="HW751" s="370"/>
      <c r="HX751" s="370"/>
      <c r="HY751" s="370"/>
      <c r="HZ751" s="370"/>
      <c r="IA751" s="370"/>
      <c r="IB751" s="370"/>
      <c r="IC751" s="370"/>
      <c r="ID751" s="370"/>
      <c r="IE751" s="370"/>
      <c r="IF751" s="370"/>
      <c r="IG751" s="370"/>
      <c r="IH751" s="370"/>
      <c r="II751" s="370"/>
      <c r="IJ751" s="370"/>
      <c r="IK751" s="370"/>
    </row>
    <row r="752" spans="1:245" s="363" customFormat="1" ht="13.5">
      <c r="A752" s="578" t="s">
        <v>837</v>
      </c>
      <c r="B752" s="578"/>
      <c r="C752" s="578"/>
      <c r="D752" s="578"/>
      <c r="E752" s="708"/>
      <c r="F752" s="708"/>
      <c r="G752" s="578"/>
      <c r="H752" s="804">
        <v>0.26</v>
      </c>
      <c r="I752" s="804">
        <v>0.24</v>
      </c>
      <c r="J752" s="804">
        <v>0.26</v>
      </c>
      <c r="K752" s="804">
        <v>0.3</v>
      </c>
      <c r="EA752" s="370"/>
      <c r="EB752" s="370"/>
      <c r="EV752" s="370"/>
      <c r="EW752" s="370"/>
      <c r="EX752" s="370"/>
      <c r="EY752" s="370"/>
      <c r="EZ752" s="370"/>
      <c r="FA752" s="370"/>
      <c r="FB752" s="370"/>
      <c r="FC752" s="370"/>
      <c r="FD752" s="370"/>
      <c r="FE752" s="370"/>
      <c r="FF752" s="370"/>
      <c r="FG752" s="370"/>
      <c r="FH752" s="370"/>
      <c r="FI752" s="370"/>
      <c r="FJ752" s="370"/>
      <c r="FK752" s="370"/>
      <c r="FL752" s="370"/>
      <c r="FM752" s="370"/>
      <c r="FN752" s="370"/>
      <c r="FO752" s="370"/>
      <c r="FP752" s="370"/>
      <c r="FQ752" s="370"/>
      <c r="FR752" s="370"/>
      <c r="FS752" s="370"/>
      <c r="FT752" s="370"/>
      <c r="FU752" s="370"/>
      <c r="FV752" s="370"/>
      <c r="FW752" s="370"/>
      <c r="FX752" s="370"/>
      <c r="FY752" s="370"/>
      <c r="FZ752" s="370"/>
      <c r="GA752" s="370"/>
      <c r="GB752" s="370"/>
      <c r="GC752" s="370"/>
      <c r="GD752" s="370"/>
      <c r="GE752" s="370"/>
      <c r="GF752" s="370"/>
      <c r="GG752" s="370"/>
      <c r="GH752" s="370"/>
      <c r="GI752" s="370"/>
      <c r="GJ752" s="370"/>
      <c r="GK752" s="370"/>
      <c r="GL752" s="370"/>
      <c r="GM752" s="370"/>
      <c r="GN752" s="370"/>
      <c r="GO752" s="370"/>
      <c r="GP752" s="370"/>
      <c r="GQ752" s="370"/>
      <c r="GR752" s="370"/>
      <c r="GS752" s="370"/>
      <c r="GT752" s="370"/>
      <c r="GU752" s="370"/>
      <c r="GV752" s="370"/>
      <c r="GW752" s="370"/>
      <c r="GX752" s="370"/>
      <c r="GY752" s="370"/>
      <c r="GZ752" s="370"/>
      <c r="HA752" s="370"/>
      <c r="HB752" s="370"/>
      <c r="HC752" s="370"/>
      <c r="HD752" s="370"/>
      <c r="HE752" s="370"/>
      <c r="HF752" s="370"/>
      <c r="HG752" s="370"/>
      <c r="HH752" s="370"/>
      <c r="HI752" s="370"/>
      <c r="HJ752" s="370"/>
      <c r="HK752" s="370"/>
      <c r="HL752" s="370"/>
      <c r="HM752" s="370"/>
      <c r="HN752" s="370"/>
      <c r="HO752" s="370"/>
      <c r="HP752" s="370"/>
      <c r="HQ752" s="370"/>
      <c r="HR752" s="370"/>
      <c r="HS752" s="370"/>
      <c r="HT752" s="370"/>
      <c r="HU752" s="370"/>
      <c r="HV752" s="370"/>
      <c r="HW752" s="370"/>
      <c r="HX752" s="370"/>
      <c r="HY752" s="370"/>
      <c r="HZ752" s="370"/>
      <c r="IA752" s="370"/>
      <c r="IB752" s="370"/>
      <c r="IC752" s="370"/>
      <c r="ID752" s="370"/>
      <c r="IE752" s="370"/>
      <c r="IF752" s="370"/>
      <c r="IG752" s="370"/>
      <c r="IH752" s="370"/>
      <c r="II752" s="370"/>
      <c r="IJ752" s="370"/>
      <c r="IK752" s="370"/>
    </row>
    <row r="753" spans="1:245" s="363" customFormat="1" ht="15.75">
      <c r="A753" s="563" t="s">
        <v>178</v>
      </c>
      <c r="B753" s="563"/>
      <c r="C753" s="563"/>
      <c r="D753" s="374"/>
      <c r="E753" s="372"/>
      <c r="F753" s="370"/>
      <c r="G753" s="370"/>
      <c r="H753" s="404"/>
      <c r="I753" s="404"/>
      <c r="J753" s="404"/>
      <c r="K753" s="404"/>
      <c r="EF753" s="370"/>
      <c r="EG753" s="370"/>
      <c r="EU753" s="370"/>
      <c r="EV753" s="370"/>
      <c r="EW753" s="370"/>
      <c r="EX753" s="370"/>
      <c r="EY753" s="370"/>
      <c r="EZ753" s="370"/>
      <c r="FA753" s="370"/>
      <c r="FB753" s="370"/>
      <c r="FC753" s="370"/>
      <c r="FD753" s="370"/>
      <c r="FE753" s="370"/>
      <c r="FF753" s="370"/>
      <c r="FG753" s="370"/>
      <c r="FH753" s="370"/>
      <c r="FI753" s="370"/>
      <c r="FJ753" s="370"/>
      <c r="FK753" s="370"/>
      <c r="FL753" s="370"/>
      <c r="FM753" s="370"/>
      <c r="FN753" s="370"/>
      <c r="FO753" s="370"/>
      <c r="FP753" s="370"/>
      <c r="FQ753" s="370"/>
      <c r="FR753" s="370"/>
      <c r="FS753" s="370"/>
      <c r="FT753" s="370"/>
      <c r="FU753" s="370"/>
      <c r="FV753" s="370"/>
      <c r="FW753" s="370"/>
      <c r="FX753" s="370"/>
      <c r="FY753" s="370"/>
      <c r="FZ753" s="370"/>
      <c r="GA753" s="370"/>
      <c r="GB753" s="370"/>
      <c r="GC753" s="370"/>
      <c r="GD753" s="370"/>
      <c r="GE753" s="370"/>
      <c r="GF753" s="370"/>
      <c r="GG753" s="370"/>
      <c r="GH753" s="370"/>
      <c r="GI753" s="370"/>
      <c r="GJ753" s="370"/>
      <c r="GK753" s="370"/>
      <c r="GL753" s="370"/>
      <c r="GM753" s="370"/>
      <c r="GN753" s="370"/>
      <c r="GO753" s="370"/>
      <c r="GP753" s="370"/>
      <c r="GQ753" s="370"/>
      <c r="GR753" s="370"/>
      <c r="GS753" s="370"/>
      <c r="GT753" s="370"/>
      <c r="GU753" s="370"/>
      <c r="GV753" s="370"/>
      <c r="GW753" s="370"/>
      <c r="GX753" s="370"/>
      <c r="GY753" s="370"/>
      <c r="GZ753" s="370"/>
      <c r="HA753" s="370"/>
      <c r="HB753" s="370"/>
      <c r="HC753" s="370"/>
      <c r="HD753" s="370"/>
      <c r="HE753" s="370"/>
      <c r="HF753" s="370"/>
      <c r="HG753" s="370"/>
      <c r="HH753" s="370"/>
      <c r="HI753" s="370"/>
      <c r="HJ753" s="370"/>
      <c r="HK753" s="370"/>
      <c r="HL753" s="370"/>
      <c r="HM753" s="370"/>
      <c r="HN753" s="370"/>
      <c r="HO753" s="370"/>
      <c r="HP753" s="370"/>
      <c r="HQ753" s="370"/>
      <c r="HR753" s="370"/>
      <c r="HS753" s="370"/>
      <c r="HT753" s="370"/>
      <c r="HU753" s="370"/>
      <c r="HV753" s="370"/>
      <c r="HW753" s="370"/>
      <c r="HX753" s="370"/>
      <c r="HY753" s="370"/>
      <c r="HZ753" s="370"/>
      <c r="IA753" s="370"/>
      <c r="IB753" s="370"/>
      <c r="IC753" s="370"/>
      <c r="ID753" s="370"/>
      <c r="IE753" s="370"/>
      <c r="IF753" s="370"/>
      <c r="IG753" s="370"/>
      <c r="IH753" s="370"/>
      <c r="II753" s="370"/>
      <c r="IJ753" s="370"/>
      <c r="IK753" s="370"/>
    </row>
    <row r="754" spans="1:245" s="363" customFormat="1" ht="15.75">
      <c r="A754" s="563"/>
      <c r="B754" s="563"/>
      <c r="C754" s="563"/>
      <c r="D754" s="374"/>
      <c r="E754" s="372"/>
      <c r="F754" s="370"/>
      <c r="G754" s="370"/>
      <c r="H754" s="404"/>
      <c r="I754" s="404"/>
      <c r="J754" s="404"/>
      <c r="K754" s="404"/>
      <c r="EF754" s="370"/>
      <c r="EG754" s="370"/>
      <c r="EU754" s="370"/>
      <c r="EV754" s="370"/>
      <c r="EW754" s="370"/>
      <c r="EX754" s="370"/>
      <c r="EY754" s="370"/>
      <c r="EZ754" s="370"/>
      <c r="FA754" s="370"/>
      <c r="FB754" s="370"/>
      <c r="FC754" s="370"/>
      <c r="FD754" s="370"/>
      <c r="FE754" s="370"/>
      <c r="FF754" s="370"/>
      <c r="FG754" s="370"/>
      <c r="FH754" s="370"/>
      <c r="FI754" s="370"/>
      <c r="FJ754" s="370"/>
      <c r="FK754" s="370"/>
      <c r="FL754" s="370"/>
      <c r="FM754" s="370"/>
      <c r="FN754" s="370"/>
      <c r="FO754" s="370"/>
      <c r="FP754" s="370"/>
      <c r="FQ754" s="370"/>
      <c r="FR754" s="370"/>
      <c r="FS754" s="370"/>
      <c r="FT754" s="370"/>
      <c r="FU754" s="370"/>
      <c r="FV754" s="370"/>
      <c r="FW754" s="370"/>
      <c r="FX754" s="370"/>
      <c r="FY754" s="370"/>
      <c r="FZ754" s="370"/>
      <c r="GA754" s="370"/>
      <c r="GB754" s="370"/>
      <c r="GC754" s="370"/>
      <c r="GD754" s="370"/>
      <c r="GE754" s="370"/>
      <c r="GF754" s="370"/>
      <c r="GG754" s="370"/>
      <c r="GH754" s="370"/>
      <c r="GI754" s="370"/>
      <c r="GJ754" s="370"/>
      <c r="GK754" s="370"/>
      <c r="GL754" s="370"/>
      <c r="GM754" s="370"/>
      <c r="GN754" s="370"/>
      <c r="GO754" s="370"/>
      <c r="GP754" s="370"/>
      <c r="GQ754" s="370"/>
      <c r="GR754" s="370"/>
      <c r="GS754" s="370"/>
      <c r="GT754" s="370"/>
      <c r="GU754" s="370"/>
      <c r="GV754" s="370"/>
      <c r="GW754" s="370"/>
      <c r="GX754" s="370"/>
      <c r="GY754" s="370"/>
      <c r="GZ754" s="370"/>
      <c r="HA754" s="370"/>
      <c r="HB754" s="370"/>
      <c r="HC754" s="370"/>
      <c r="HD754" s="370"/>
      <c r="HE754" s="370"/>
      <c r="HF754" s="370"/>
      <c r="HG754" s="370"/>
      <c r="HH754" s="370"/>
      <c r="HI754" s="370"/>
      <c r="HJ754" s="370"/>
      <c r="HK754" s="370"/>
      <c r="HL754" s="370"/>
      <c r="HM754" s="370"/>
      <c r="HN754" s="370"/>
      <c r="HO754" s="370"/>
      <c r="HP754" s="370"/>
      <c r="HQ754" s="370"/>
      <c r="HR754" s="370"/>
      <c r="HS754" s="370"/>
      <c r="HT754" s="370"/>
      <c r="HU754" s="370"/>
      <c r="HV754" s="370"/>
      <c r="HW754" s="370"/>
      <c r="HX754" s="370"/>
      <c r="HY754" s="370"/>
      <c r="HZ754" s="370"/>
      <c r="IA754" s="370"/>
      <c r="IB754" s="370"/>
      <c r="IC754" s="370"/>
      <c r="ID754" s="370"/>
      <c r="IE754" s="370"/>
      <c r="IF754" s="370"/>
      <c r="IG754" s="370"/>
      <c r="IH754" s="370"/>
      <c r="II754" s="370"/>
      <c r="IJ754" s="370"/>
      <c r="IK754" s="370"/>
    </row>
    <row r="755" spans="1:245" s="363" customFormat="1" ht="13.5">
      <c r="A755" s="807"/>
      <c r="B755" s="807"/>
      <c r="C755" s="807"/>
      <c r="D755" s="807"/>
      <c r="E755" s="807"/>
      <c r="F755" s="807"/>
      <c r="G755" s="788" t="s">
        <v>500</v>
      </c>
      <c r="H755" s="788" t="s">
        <v>756</v>
      </c>
      <c r="I755" s="788" t="s">
        <v>757</v>
      </c>
      <c r="J755" s="899" t="s">
        <v>345</v>
      </c>
      <c r="K755" s="899" t="s">
        <v>500</v>
      </c>
      <c r="EF755" s="370"/>
      <c r="EG755" s="370"/>
      <c r="EU755" s="370"/>
      <c r="EV755" s="370"/>
      <c r="EW755" s="370"/>
      <c r="EX755" s="370"/>
      <c r="EY755" s="370"/>
      <c r="EZ755" s="370"/>
      <c r="FA755" s="370"/>
      <c r="FB755" s="370"/>
      <c r="FC755" s="370"/>
      <c r="FD755" s="370"/>
      <c r="FE755" s="370"/>
      <c r="FF755" s="370"/>
      <c r="FG755" s="370"/>
      <c r="FH755" s="370"/>
      <c r="FI755" s="370"/>
      <c r="FJ755" s="370"/>
      <c r="FK755" s="370"/>
      <c r="FL755" s="370"/>
      <c r="FM755" s="370"/>
      <c r="FN755" s="370"/>
      <c r="FO755" s="370"/>
      <c r="FP755" s="370"/>
      <c r="FQ755" s="370"/>
      <c r="FR755" s="370"/>
      <c r="FS755" s="370"/>
      <c r="FT755" s="370"/>
      <c r="FU755" s="370"/>
      <c r="FV755" s="370"/>
      <c r="FW755" s="370"/>
      <c r="FX755" s="370"/>
      <c r="FY755" s="370"/>
      <c r="FZ755" s="370"/>
      <c r="GA755" s="370"/>
      <c r="GB755" s="370"/>
      <c r="GC755" s="370"/>
      <c r="GD755" s="370"/>
      <c r="GE755" s="370"/>
      <c r="GF755" s="370"/>
      <c r="GG755" s="370"/>
      <c r="GH755" s="370"/>
      <c r="GI755" s="370"/>
      <c r="GJ755" s="370"/>
      <c r="GK755" s="370"/>
      <c r="GL755" s="370"/>
      <c r="GM755" s="370"/>
      <c r="GN755" s="370"/>
      <c r="GO755" s="370"/>
      <c r="GP755" s="370"/>
      <c r="GQ755" s="370"/>
      <c r="GR755" s="370"/>
      <c r="GS755" s="370"/>
      <c r="GT755" s="370"/>
      <c r="GU755" s="370"/>
      <c r="GV755" s="370"/>
      <c r="GW755" s="370"/>
      <c r="GX755" s="370"/>
      <c r="GY755" s="370"/>
      <c r="GZ755" s="370"/>
      <c r="HA755" s="370"/>
      <c r="HB755" s="370"/>
      <c r="HC755" s="370"/>
      <c r="HD755" s="370"/>
      <c r="HE755" s="370"/>
      <c r="HF755" s="370"/>
      <c r="HG755" s="370"/>
      <c r="HH755" s="370"/>
      <c r="HI755" s="370"/>
      <c r="HJ755" s="370"/>
      <c r="HK755" s="370"/>
      <c r="HL755" s="370"/>
      <c r="HM755" s="370"/>
      <c r="HN755" s="370"/>
      <c r="HO755" s="370"/>
      <c r="HP755" s="370"/>
      <c r="HQ755" s="370"/>
      <c r="HR755" s="370"/>
      <c r="HS755" s="370"/>
      <c r="HT755" s="370"/>
      <c r="HU755" s="370"/>
      <c r="HV755" s="370"/>
      <c r="HW755" s="370"/>
      <c r="HX755" s="370"/>
      <c r="HY755" s="370"/>
      <c r="HZ755" s="370"/>
      <c r="IA755" s="370"/>
      <c r="IB755" s="370"/>
      <c r="IC755" s="370"/>
      <c r="ID755" s="370"/>
      <c r="IE755" s="370"/>
      <c r="IF755" s="370"/>
      <c r="IG755" s="370"/>
      <c r="IH755" s="370"/>
      <c r="II755" s="370"/>
      <c r="IJ755" s="370"/>
      <c r="IK755" s="370"/>
    </row>
    <row r="756" spans="1:172" s="363" customFormat="1" ht="13.5">
      <c r="A756" s="901" t="s">
        <v>697</v>
      </c>
      <c r="B756" s="902"/>
      <c r="C756" s="902"/>
      <c r="D756" s="902"/>
      <c r="E756" s="903"/>
      <c r="F756" s="903"/>
      <c r="G756" s="745" t="s">
        <v>540</v>
      </c>
      <c r="H756" s="745" t="s">
        <v>540</v>
      </c>
      <c r="I756" s="900" t="s">
        <v>727</v>
      </c>
      <c r="J756" s="900" t="s">
        <v>727</v>
      </c>
      <c r="K756" s="900" t="s">
        <v>727</v>
      </c>
      <c r="FM756" s="370"/>
      <c r="FN756" s="370"/>
      <c r="FO756" s="370"/>
      <c r="FP756" s="370"/>
    </row>
    <row r="757" spans="1:245" s="363" customFormat="1" ht="13.5">
      <c r="A757" s="577" t="s">
        <v>805</v>
      </c>
      <c r="B757" s="577"/>
      <c r="C757" s="577"/>
      <c r="D757" s="577"/>
      <c r="E757" s="578"/>
      <c r="F757" s="578"/>
      <c r="G757" s="579">
        <v>89097</v>
      </c>
      <c r="H757" s="579">
        <v>70487</v>
      </c>
      <c r="I757" s="579">
        <v>57935</v>
      </c>
      <c r="J757" s="579">
        <v>54036</v>
      </c>
      <c r="K757" s="579">
        <v>49078</v>
      </c>
      <c r="DZ757" s="370"/>
      <c r="EA757" s="370"/>
      <c r="EV757" s="370"/>
      <c r="EW757" s="370"/>
      <c r="EX757" s="370"/>
      <c r="EY757" s="370"/>
      <c r="EZ757" s="370"/>
      <c r="FA757" s="370"/>
      <c r="FB757" s="370"/>
      <c r="FC757" s="370"/>
      <c r="FD757" s="370"/>
      <c r="FE757" s="370"/>
      <c r="FF757" s="370"/>
      <c r="FG757" s="370"/>
      <c r="FH757" s="370"/>
      <c r="FI757" s="370"/>
      <c r="FJ757" s="370"/>
      <c r="FK757" s="370"/>
      <c r="FL757" s="370"/>
      <c r="FM757" s="370"/>
      <c r="FN757" s="370"/>
      <c r="FO757" s="370"/>
      <c r="FP757" s="370"/>
      <c r="FQ757" s="370"/>
      <c r="FR757" s="370"/>
      <c r="FS757" s="370"/>
      <c r="FT757" s="370"/>
      <c r="FU757" s="370"/>
      <c r="FV757" s="370"/>
      <c r="FW757" s="370"/>
      <c r="FX757" s="370"/>
      <c r="FY757" s="370"/>
      <c r="FZ757" s="370"/>
      <c r="GA757" s="370"/>
      <c r="GB757" s="370"/>
      <c r="GC757" s="370"/>
      <c r="GD757" s="370"/>
      <c r="GE757" s="370"/>
      <c r="GF757" s="370"/>
      <c r="GG757" s="370"/>
      <c r="GH757" s="370"/>
      <c r="GI757" s="370"/>
      <c r="GJ757" s="370"/>
      <c r="GK757" s="370"/>
      <c r="GL757" s="370"/>
      <c r="GM757" s="370"/>
      <c r="GN757" s="370"/>
      <c r="GO757" s="370"/>
      <c r="GP757" s="370"/>
      <c r="GQ757" s="370"/>
      <c r="GR757" s="370"/>
      <c r="GS757" s="370"/>
      <c r="GT757" s="370"/>
      <c r="GU757" s="370"/>
      <c r="GV757" s="370"/>
      <c r="GW757" s="370"/>
      <c r="GX757" s="370"/>
      <c r="GY757" s="370"/>
      <c r="GZ757" s="370"/>
      <c r="HA757" s="370"/>
      <c r="HB757" s="370"/>
      <c r="HC757" s="370"/>
      <c r="HD757" s="370"/>
      <c r="HE757" s="370"/>
      <c r="HF757" s="370"/>
      <c r="HG757" s="370"/>
      <c r="HH757" s="370"/>
      <c r="HI757" s="370"/>
      <c r="HJ757" s="370"/>
      <c r="HK757" s="370"/>
      <c r="HL757" s="370"/>
      <c r="HM757" s="370"/>
      <c r="HN757" s="370"/>
      <c r="HO757" s="370"/>
      <c r="HP757" s="370"/>
      <c r="HQ757" s="370"/>
      <c r="HR757" s="370"/>
      <c r="HS757" s="370"/>
      <c r="HT757" s="370"/>
      <c r="HU757" s="370"/>
      <c r="HV757" s="370"/>
      <c r="HW757" s="370"/>
      <c r="HX757" s="370"/>
      <c r="HY757" s="370"/>
      <c r="HZ757" s="370"/>
      <c r="IA757" s="370"/>
      <c r="IB757" s="370"/>
      <c r="IC757" s="370"/>
      <c r="ID757" s="370"/>
      <c r="IE757" s="370"/>
      <c r="IF757" s="370"/>
      <c r="IG757" s="370"/>
      <c r="IH757" s="370"/>
      <c r="II757" s="370"/>
      <c r="IJ757" s="370"/>
      <c r="IK757" s="370"/>
    </row>
    <row r="758" spans="1:245" s="363" customFormat="1" ht="13.5">
      <c r="A758" s="580" t="s">
        <v>268</v>
      </c>
      <c r="B758" s="580"/>
      <c r="C758" s="580"/>
      <c r="D758" s="580"/>
      <c r="E758" s="581"/>
      <c r="F758" s="581"/>
      <c r="G758" s="579">
        <v>68179</v>
      </c>
      <c r="H758" s="579">
        <v>55232</v>
      </c>
      <c r="I758" s="579">
        <v>42708</v>
      </c>
      <c r="J758" s="579">
        <v>39591</v>
      </c>
      <c r="K758" s="579">
        <v>35578</v>
      </c>
      <c r="EA758" s="370"/>
      <c r="EB758" s="370"/>
      <c r="EV758" s="370"/>
      <c r="EW758" s="370"/>
      <c r="EX758" s="370"/>
      <c r="EY758" s="370"/>
      <c r="EZ758" s="370"/>
      <c r="FA758" s="370"/>
      <c r="FB758" s="370"/>
      <c r="FC758" s="370"/>
      <c r="FD758" s="370"/>
      <c r="FE758" s="370"/>
      <c r="FF758" s="370"/>
      <c r="FG758" s="370"/>
      <c r="FH758" s="370"/>
      <c r="FI758" s="370"/>
      <c r="FJ758" s="370"/>
      <c r="FK758" s="370"/>
      <c r="FL758" s="370"/>
      <c r="FM758" s="370"/>
      <c r="FN758" s="370"/>
      <c r="FO758" s="370"/>
      <c r="FP758" s="370"/>
      <c r="FQ758" s="370"/>
      <c r="FR758" s="370"/>
      <c r="FS758" s="370"/>
      <c r="FT758" s="370"/>
      <c r="FU758" s="370"/>
      <c r="FV758" s="370"/>
      <c r="FW758" s="370"/>
      <c r="FX758" s="370"/>
      <c r="FY758" s="370"/>
      <c r="FZ758" s="370"/>
      <c r="GA758" s="370"/>
      <c r="GB758" s="370"/>
      <c r="GC758" s="370"/>
      <c r="GD758" s="370"/>
      <c r="GE758" s="370"/>
      <c r="GF758" s="370"/>
      <c r="GG758" s="370"/>
      <c r="GH758" s="370"/>
      <c r="GI758" s="370"/>
      <c r="GJ758" s="370"/>
      <c r="GK758" s="370"/>
      <c r="GL758" s="370"/>
      <c r="GM758" s="370"/>
      <c r="GN758" s="370"/>
      <c r="GO758" s="370"/>
      <c r="GP758" s="370"/>
      <c r="GQ758" s="370"/>
      <c r="GR758" s="370"/>
      <c r="GS758" s="370"/>
      <c r="GT758" s="370"/>
      <c r="GU758" s="370"/>
      <c r="GV758" s="370"/>
      <c r="GW758" s="370"/>
      <c r="GX758" s="370"/>
      <c r="GY758" s="370"/>
      <c r="GZ758" s="370"/>
      <c r="HA758" s="370"/>
      <c r="HB758" s="370"/>
      <c r="HC758" s="370"/>
      <c r="HD758" s="370"/>
      <c r="HE758" s="370"/>
      <c r="HF758" s="370"/>
      <c r="HG758" s="370"/>
      <c r="HH758" s="370"/>
      <c r="HI758" s="370"/>
      <c r="HJ758" s="370"/>
      <c r="HK758" s="370"/>
      <c r="HL758" s="370"/>
      <c r="HM758" s="370"/>
      <c r="HN758" s="370"/>
      <c r="HO758" s="370"/>
      <c r="HP758" s="370"/>
      <c r="HQ758" s="370"/>
      <c r="HR758" s="370"/>
      <c r="HS758" s="370"/>
      <c r="HT758" s="370"/>
      <c r="HU758" s="370"/>
      <c r="HV758" s="370"/>
      <c r="HW758" s="370"/>
      <c r="HX758" s="370"/>
      <c r="HY758" s="370"/>
      <c r="HZ758" s="370"/>
      <c r="IA758" s="370"/>
      <c r="IB758" s="370"/>
      <c r="IC758" s="370"/>
      <c r="ID758" s="370"/>
      <c r="IE758" s="370"/>
      <c r="IF758" s="370"/>
      <c r="IG758" s="370"/>
      <c r="IH758" s="370"/>
      <c r="II758" s="370"/>
      <c r="IJ758" s="370"/>
      <c r="IK758" s="370"/>
    </row>
    <row r="759" spans="1:245" s="363" customFormat="1" ht="13.5">
      <c r="A759" s="572" t="s">
        <v>802</v>
      </c>
      <c r="B759" s="572"/>
      <c r="C759" s="572"/>
      <c r="D759" s="572"/>
      <c r="E759" s="543"/>
      <c r="F759" s="543"/>
      <c r="G759" s="573">
        <v>20918</v>
      </c>
      <c r="H759" s="573">
        <v>15255</v>
      </c>
      <c r="I759" s="573">
        <v>15227</v>
      </c>
      <c r="J759" s="573">
        <v>14445</v>
      </c>
      <c r="K759" s="573">
        <v>13500</v>
      </c>
      <c r="DZ759" s="370"/>
      <c r="EA759" s="370"/>
      <c r="EU759" s="370"/>
      <c r="EV759" s="370"/>
      <c r="EW759" s="370"/>
      <c r="EX759" s="370"/>
      <c r="EY759" s="370"/>
      <c r="EZ759" s="370"/>
      <c r="FA759" s="370"/>
      <c r="FB759" s="370"/>
      <c r="FC759" s="370"/>
      <c r="FD759" s="370"/>
      <c r="FE759" s="370"/>
      <c r="FF759" s="370"/>
      <c r="FG759" s="370"/>
      <c r="FH759" s="370"/>
      <c r="FI759" s="370"/>
      <c r="FJ759" s="370"/>
      <c r="FK759" s="370"/>
      <c r="FL759" s="370"/>
      <c r="FM759" s="370"/>
      <c r="FN759" s="370"/>
      <c r="FO759" s="370"/>
      <c r="FP759" s="370"/>
      <c r="FQ759" s="370"/>
      <c r="FR759" s="370"/>
      <c r="FS759" s="370"/>
      <c r="FT759" s="370"/>
      <c r="FU759" s="370"/>
      <c r="FV759" s="370"/>
      <c r="FW759" s="370"/>
      <c r="FX759" s="370"/>
      <c r="FY759" s="370"/>
      <c r="FZ759" s="370"/>
      <c r="GA759" s="370"/>
      <c r="GB759" s="370"/>
      <c r="GC759" s="370"/>
      <c r="GD759" s="370"/>
      <c r="GE759" s="370"/>
      <c r="GF759" s="370"/>
      <c r="GG759" s="370"/>
      <c r="GH759" s="370"/>
      <c r="GI759" s="370"/>
      <c r="GJ759" s="370"/>
      <c r="GK759" s="370"/>
      <c r="GL759" s="370"/>
      <c r="GM759" s="370"/>
      <c r="GN759" s="370"/>
      <c r="GO759" s="370"/>
      <c r="GP759" s="370"/>
      <c r="GQ759" s="370"/>
      <c r="GR759" s="370"/>
      <c r="GS759" s="370"/>
      <c r="GT759" s="370"/>
      <c r="GU759" s="370"/>
      <c r="GV759" s="370"/>
      <c r="GW759" s="370"/>
      <c r="GX759" s="370"/>
      <c r="GY759" s="370"/>
      <c r="GZ759" s="370"/>
      <c r="HA759" s="370"/>
      <c r="HB759" s="370"/>
      <c r="HC759" s="370"/>
      <c r="HD759" s="370"/>
      <c r="HE759" s="370"/>
      <c r="HF759" s="370"/>
      <c r="HG759" s="370"/>
      <c r="HH759" s="370"/>
      <c r="HI759" s="370"/>
      <c r="HJ759" s="370"/>
      <c r="HK759" s="370"/>
      <c r="HL759" s="370"/>
      <c r="HM759" s="370"/>
      <c r="HN759" s="370"/>
      <c r="HO759" s="370"/>
      <c r="HP759" s="370"/>
      <c r="HQ759" s="370"/>
      <c r="HR759" s="370"/>
      <c r="HS759" s="370"/>
      <c r="HT759" s="370"/>
      <c r="HU759" s="370"/>
      <c r="HV759" s="370"/>
      <c r="HW759" s="370"/>
      <c r="HX759" s="370"/>
      <c r="HY759" s="370"/>
      <c r="HZ759" s="370"/>
      <c r="IA759" s="370"/>
      <c r="IB759" s="370"/>
      <c r="IC759" s="370"/>
      <c r="ID759" s="370"/>
      <c r="IE759" s="370"/>
      <c r="IF759" s="370"/>
      <c r="IG759" s="370"/>
      <c r="IH759" s="370"/>
      <c r="II759" s="370"/>
      <c r="IJ759" s="370"/>
      <c r="IK759" s="370"/>
    </row>
    <row r="760" spans="1:179" s="363" customFormat="1" ht="13.5">
      <c r="A760" s="269"/>
      <c r="B760" s="269"/>
      <c r="C760" s="269"/>
      <c r="D760" s="269"/>
      <c r="G760" s="377"/>
      <c r="H760" s="377"/>
      <c r="I760" s="377"/>
      <c r="J760" s="377"/>
      <c r="K760" s="377"/>
      <c r="FJ760" s="370"/>
      <c r="FK760" s="370"/>
      <c r="FS760" s="370"/>
      <c r="FT760" s="370"/>
      <c r="FU760" s="370"/>
      <c r="FW760" s="370"/>
    </row>
    <row r="761" spans="1:179" s="363" customFormat="1" ht="13.5">
      <c r="A761" s="577" t="s">
        <v>245</v>
      </c>
      <c r="B761" s="577"/>
      <c r="C761" s="577"/>
      <c r="D761" s="577"/>
      <c r="E761" s="578"/>
      <c r="F761" s="578"/>
      <c r="G761" s="579">
        <v>14256</v>
      </c>
      <c r="H761" s="579">
        <v>13444</v>
      </c>
      <c r="I761" s="579">
        <v>11534</v>
      </c>
      <c r="J761" s="579">
        <v>11813</v>
      </c>
      <c r="K761" s="579">
        <v>11013</v>
      </c>
      <c r="EG761" s="370"/>
      <c r="EH761" s="370"/>
      <c r="FM761" s="370"/>
      <c r="FN761" s="370"/>
      <c r="FO761" s="370"/>
      <c r="FP761" s="370"/>
      <c r="FS761" s="370"/>
      <c r="FT761" s="370"/>
      <c r="FW761" s="370"/>
    </row>
    <row r="762" spans="1:179" s="363" customFormat="1" ht="13.5">
      <c r="A762" s="580" t="s">
        <v>412</v>
      </c>
      <c r="B762" s="580"/>
      <c r="C762" s="580"/>
      <c r="D762" s="580"/>
      <c r="E762" s="581"/>
      <c r="F762" s="581"/>
      <c r="G762" s="579">
        <v>3366</v>
      </c>
      <c r="H762" s="579">
        <v>2541</v>
      </c>
      <c r="I762" s="579">
        <v>1874</v>
      </c>
      <c r="J762" s="579">
        <v>1595</v>
      </c>
      <c r="K762" s="579">
        <v>1285</v>
      </c>
      <c r="EG762" s="370"/>
      <c r="EH762" s="370"/>
      <c r="ES762" s="370"/>
      <c r="ET762" s="370"/>
      <c r="EY762" s="370"/>
      <c r="EZ762" s="370"/>
      <c r="FB762" s="370"/>
      <c r="FC762" s="370"/>
      <c r="FW762" s="370"/>
    </row>
    <row r="763" spans="1:245" s="363" customFormat="1" ht="13.5">
      <c r="A763" s="572" t="s">
        <v>246</v>
      </c>
      <c r="B763" s="572"/>
      <c r="C763" s="572"/>
      <c r="D763" s="572"/>
      <c r="E763" s="543"/>
      <c r="F763" s="543"/>
      <c r="G763" s="573">
        <v>10890</v>
      </c>
      <c r="H763" s="573">
        <v>10904</v>
      </c>
      <c r="I763" s="573">
        <v>9660</v>
      </c>
      <c r="J763" s="573">
        <v>10218</v>
      </c>
      <c r="K763" s="573">
        <v>9729</v>
      </c>
      <c r="EG763" s="370"/>
      <c r="EH763" s="370"/>
      <c r="EV763" s="370"/>
      <c r="EW763" s="370"/>
      <c r="EX763" s="370"/>
      <c r="EY763" s="370"/>
      <c r="EZ763" s="370"/>
      <c r="FA763" s="370"/>
      <c r="FB763" s="370"/>
      <c r="FC763" s="370"/>
      <c r="FD763" s="370"/>
      <c r="FE763" s="370"/>
      <c r="FF763" s="370"/>
      <c r="FG763" s="370"/>
      <c r="FH763" s="370"/>
      <c r="FI763" s="370"/>
      <c r="FJ763" s="370"/>
      <c r="FK763" s="370"/>
      <c r="FL763" s="370"/>
      <c r="FM763" s="370"/>
      <c r="FN763" s="370"/>
      <c r="FO763" s="370"/>
      <c r="FP763" s="370"/>
      <c r="FQ763" s="370"/>
      <c r="FR763" s="370"/>
      <c r="FS763" s="370"/>
      <c r="FT763" s="370"/>
      <c r="FU763" s="370"/>
      <c r="FV763" s="370"/>
      <c r="FW763" s="370"/>
      <c r="FX763" s="370"/>
      <c r="FY763" s="370"/>
      <c r="FZ763" s="370"/>
      <c r="GA763" s="370"/>
      <c r="GB763" s="370"/>
      <c r="GC763" s="370"/>
      <c r="GD763" s="370"/>
      <c r="GE763" s="370"/>
      <c r="GF763" s="370"/>
      <c r="GG763" s="370"/>
      <c r="GH763" s="370"/>
      <c r="GI763" s="370"/>
      <c r="GJ763" s="370"/>
      <c r="GK763" s="370"/>
      <c r="GL763" s="370"/>
      <c r="GM763" s="370"/>
      <c r="GN763" s="370"/>
      <c r="GO763" s="370"/>
      <c r="GP763" s="370"/>
      <c r="GQ763" s="370"/>
      <c r="GR763" s="370"/>
      <c r="GS763" s="370"/>
      <c r="GT763" s="370"/>
      <c r="GU763" s="370"/>
      <c r="GV763" s="370"/>
      <c r="GW763" s="370"/>
      <c r="GX763" s="370"/>
      <c r="GY763" s="370"/>
      <c r="GZ763" s="370"/>
      <c r="HA763" s="370"/>
      <c r="HB763" s="370"/>
      <c r="HC763" s="370"/>
      <c r="HD763" s="370"/>
      <c r="HE763" s="370"/>
      <c r="HF763" s="370"/>
      <c r="HG763" s="370"/>
      <c r="HH763" s="370"/>
      <c r="HI763" s="370"/>
      <c r="HJ763" s="370"/>
      <c r="HK763" s="370"/>
      <c r="HL763" s="370"/>
      <c r="HM763" s="370"/>
      <c r="HN763" s="370"/>
      <c r="HO763" s="370"/>
      <c r="HP763" s="370"/>
      <c r="HQ763" s="370"/>
      <c r="HR763" s="370"/>
      <c r="HS763" s="370"/>
      <c r="HT763" s="370"/>
      <c r="HU763" s="370"/>
      <c r="HV763" s="370"/>
      <c r="HW763" s="370"/>
      <c r="HX763" s="370"/>
      <c r="HY763" s="370"/>
      <c r="HZ763" s="370"/>
      <c r="IA763" s="370"/>
      <c r="IB763" s="370"/>
      <c r="IC763" s="370"/>
      <c r="ID763" s="370"/>
      <c r="IE763" s="370"/>
      <c r="IF763" s="370"/>
      <c r="IG763" s="370"/>
      <c r="IH763" s="370"/>
      <c r="II763" s="370"/>
      <c r="IJ763" s="370"/>
      <c r="IK763" s="370"/>
    </row>
    <row r="764" spans="7:176" s="363" customFormat="1" ht="13.5">
      <c r="G764" s="359"/>
      <c r="H764" s="359"/>
      <c r="I764" s="359"/>
      <c r="J764" s="359"/>
      <c r="K764" s="359"/>
      <c r="EG764" s="370"/>
      <c r="EH764" s="370"/>
      <c r="FB764" s="370"/>
      <c r="FC764" s="370"/>
      <c r="FJ764" s="370"/>
      <c r="FK764" s="370"/>
      <c r="FL764" s="370"/>
      <c r="FM764" s="370"/>
      <c r="FN764" s="370"/>
      <c r="FO764" s="370"/>
      <c r="FP764" s="370"/>
      <c r="FQ764" s="370"/>
      <c r="FR764" s="370"/>
      <c r="FS764" s="370"/>
      <c r="FT764" s="370"/>
    </row>
    <row r="765" spans="1:176" s="363" customFormat="1" ht="13.5">
      <c r="A765" s="577" t="s">
        <v>834</v>
      </c>
      <c r="G765" s="579">
        <v>5253</v>
      </c>
      <c r="H765" s="579">
        <v>14757</v>
      </c>
      <c r="I765" s="579">
        <v>-748</v>
      </c>
      <c r="J765" s="579">
        <v>3029</v>
      </c>
      <c r="K765" s="579">
        <v>4754</v>
      </c>
      <c r="EG765" s="370"/>
      <c r="EH765" s="370"/>
      <c r="FB765" s="370"/>
      <c r="FC765" s="370"/>
      <c r="FJ765" s="370"/>
      <c r="FK765" s="370"/>
      <c r="FL765" s="370"/>
      <c r="FM765" s="370"/>
      <c r="FN765" s="370"/>
      <c r="FO765" s="370"/>
      <c r="FP765" s="370"/>
      <c r="FQ765" s="370"/>
      <c r="FR765" s="370"/>
      <c r="FS765" s="370"/>
      <c r="FT765" s="370"/>
    </row>
    <row r="766" spans="1:179" s="363" customFormat="1" ht="13.5">
      <c r="A766" s="582" t="s">
        <v>643</v>
      </c>
      <c r="B766" s="582"/>
      <c r="C766" s="582"/>
      <c r="D766" s="582"/>
      <c r="E766" s="578"/>
      <c r="F766" s="578"/>
      <c r="G766" s="579">
        <v>-100</v>
      </c>
      <c r="H766" s="579">
        <v>-80</v>
      </c>
      <c r="I766" s="579">
        <v>671</v>
      </c>
      <c r="J766" s="579">
        <v>-1171</v>
      </c>
      <c r="K766" s="579">
        <v>1191</v>
      </c>
      <c r="EX766" s="370"/>
      <c r="EY766" s="370"/>
      <c r="FT766" s="370"/>
      <c r="FU766" s="370"/>
      <c r="FW766" s="370"/>
    </row>
    <row r="767" spans="1:179" s="363" customFormat="1" ht="13.5">
      <c r="A767" s="580" t="s">
        <v>518</v>
      </c>
      <c r="B767" s="580"/>
      <c r="C767" s="580"/>
      <c r="D767" s="580"/>
      <c r="E767" s="581"/>
      <c r="F767" s="581"/>
      <c r="G767" s="579">
        <v>6</v>
      </c>
      <c r="H767" s="579">
        <v>2</v>
      </c>
      <c r="I767" s="579">
        <v>9</v>
      </c>
      <c r="J767" s="579">
        <v>60</v>
      </c>
      <c r="K767" s="579">
        <v>9</v>
      </c>
      <c r="EG767" s="370"/>
      <c r="EH767" s="370"/>
      <c r="FA767" s="370"/>
      <c r="FB767" s="370"/>
      <c r="FT767" s="370"/>
      <c r="FU767" s="370"/>
      <c r="FW767" s="370"/>
    </row>
    <row r="768" spans="1:179" s="363" customFormat="1" ht="13.5">
      <c r="A768" s="572" t="s">
        <v>803</v>
      </c>
      <c r="B768" s="572"/>
      <c r="C768" s="572"/>
      <c r="D768" s="572"/>
      <c r="E768" s="543"/>
      <c r="F768" s="543"/>
      <c r="G768" s="573">
        <v>5159</v>
      </c>
      <c r="H768" s="573">
        <v>14679</v>
      </c>
      <c r="I768" s="573">
        <v>-68</v>
      </c>
      <c r="J768" s="573">
        <v>1918</v>
      </c>
      <c r="K768" s="573">
        <v>5955</v>
      </c>
      <c r="EG768" s="370"/>
      <c r="EH768" s="370"/>
      <c r="ET768" s="370"/>
      <c r="EU768" s="370"/>
      <c r="FB768" s="370"/>
      <c r="FC768" s="370"/>
      <c r="FT768" s="370"/>
      <c r="FU768" s="370"/>
      <c r="FV768" s="370"/>
      <c r="FW768" s="370"/>
    </row>
    <row r="769" spans="1:245" s="363" customFormat="1" ht="13.5">
      <c r="A769" s="307"/>
      <c r="B769" s="307"/>
      <c r="C769" s="307"/>
      <c r="D769" s="307"/>
      <c r="E769" s="367"/>
      <c r="F769" s="367"/>
      <c r="G769" s="381"/>
      <c r="H769" s="381"/>
      <c r="I769" s="381"/>
      <c r="J769" s="381"/>
      <c r="K769" s="381"/>
      <c r="EG769" s="370"/>
      <c r="EH769" s="370"/>
      <c r="EV769" s="370"/>
      <c r="EW769" s="370"/>
      <c r="EX769" s="370"/>
      <c r="EY769" s="370"/>
      <c r="EZ769" s="370"/>
      <c r="FA769" s="370"/>
      <c r="FB769" s="370"/>
      <c r="FC769" s="370"/>
      <c r="FD769" s="370"/>
      <c r="FE769" s="370"/>
      <c r="FF769" s="370"/>
      <c r="FG769" s="370"/>
      <c r="FH769" s="370"/>
      <c r="FI769" s="370"/>
      <c r="FJ769" s="370"/>
      <c r="FK769" s="370"/>
      <c r="FL769" s="370"/>
      <c r="FM769" s="370"/>
      <c r="FN769" s="370"/>
      <c r="FO769" s="370"/>
      <c r="FP769" s="370"/>
      <c r="FQ769" s="370"/>
      <c r="FR769" s="370"/>
      <c r="FS769" s="370"/>
      <c r="FT769" s="370"/>
      <c r="FU769" s="370"/>
      <c r="FV769" s="370"/>
      <c r="FW769" s="370"/>
      <c r="FX769" s="370"/>
      <c r="FY769" s="370"/>
      <c r="FZ769" s="370"/>
      <c r="GA769" s="370"/>
      <c r="GB769" s="370"/>
      <c r="GC769" s="370"/>
      <c r="GD769" s="370"/>
      <c r="GE769" s="370"/>
      <c r="GF769" s="370"/>
      <c r="GG769" s="370"/>
      <c r="GH769" s="370"/>
      <c r="GI769" s="370"/>
      <c r="GJ769" s="370"/>
      <c r="GK769" s="370"/>
      <c r="GL769" s="370"/>
      <c r="GM769" s="370"/>
      <c r="GN769" s="370"/>
      <c r="GO769" s="370"/>
      <c r="GP769" s="370"/>
      <c r="GQ769" s="370"/>
      <c r="GR769" s="370"/>
      <c r="GS769" s="370"/>
      <c r="GT769" s="370"/>
      <c r="GU769" s="370"/>
      <c r="GV769" s="370"/>
      <c r="GW769" s="370"/>
      <c r="GX769" s="370"/>
      <c r="GY769" s="370"/>
      <c r="GZ769" s="370"/>
      <c r="HA769" s="370"/>
      <c r="HB769" s="370"/>
      <c r="HC769" s="370"/>
      <c r="HD769" s="370"/>
      <c r="HE769" s="370"/>
      <c r="HF769" s="370"/>
      <c r="HG769" s="370"/>
      <c r="HH769" s="370"/>
      <c r="HI769" s="370"/>
      <c r="HJ769" s="370"/>
      <c r="HK769" s="370"/>
      <c r="HL769" s="370"/>
      <c r="HM769" s="370"/>
      <c r="HN769" s="370"/>
      <c r="HO769" s="370"/>
      <c r="HP769" s="370"/>
      <c r="HQ769" s="370"/>
      <c r="HR769" s="370"/>
      <c r="HS769" s="370"/>
      <c r="HT769" s="370"/>
      <c r="HU769" s="370"/>
      <c r="HV769" s="370"/>
      <c r="HW769" s="370"/>
      <c r="HX769" s="370"/>
      <c r="HY769" s="370"/>
      <c r="HZ769" s="370"/>
      <c r="IA769" s="370"/>
      <c r="IB769" s="370"/>
      <c r="IC769" s="370"/>
      <c r="ID769" s="370"/>
      <c r="IE769" s="370"/>
      <c r="IF769" s="370"/>
      <c r="IG769" s="370"/>
      <c r="IH769" s="370"/>
      <c r="II769" s="370"/>
      <c r="IJ769" s="370"/>
      <c r="IK769" s="370"/>
    </row>
    <row r="770" spans="1:179" s="363" customFormat="1" ht="13.5">
      <c r="A770" s="587" t="s">
        <v>804</v>
      </c>
      <c r="B770" s="587"/>
      <c r="C770" s="587"/>
      <c r="D770" s="587"/>
      <c r="E770" s="588"/>
      <c r="F770" s="588"/>
      <c r="G770" s="768">
        <v>36967</v>
      </c>
      <c r="H770" s="768">
        <v>40837</v>
      </c>
      <c r="I770" s="768">
        <v>24819</v>
      </c>
      <c r="J770" s="768">
        <v>26582</v>
      </c>
      <c r="K770" s="768">
        <v>29184</v>
      </c>
      <c r="EW770" s="370"/>
      <c r="EX770" s="370"/>
      <c r="FI770" s="370"/>
      <c r="FJ770" s="370"/>
      <c r="FK770" s="370"/>
      <c r="FM770" s="370"/>
      <c r="FN770" s="370"/>
      <c r="FO770" s="370"/>
      <c r="FP770" s="370"/>
      <c r="FQ770" s="370"/>
      <c r="FR770" s="370"/>
      <c r="FW770" s="370"/>
    </row>
    <row r="771" spans="1:179" s="363" customFormat="1" ht="13.5">
      <c r="A771" s="574"/>
      <c r="B771" s="574"/>
      <c r="C771" s="574"/>
      <c r="D771" s="574"/>
      <c r="E771" s="536"/>
      <c r="F771" s="536"/>
      <c r="G771" s="575"/>
      <c r="H771" s="575"/>
      <c r="I771" s="575"/>
      <c r="J771" s="575"/>
      <c r="K771" s="575"/>
      <c r="EG771" s="370"/>
      <c r="EH771" s="370"/>
      <c r="FH771" s="370"/>
      <c r="FI771" s="370"/>
      <c r="FJ771" s="370"/>
      <c r="FK771" s="370"/>
      <c r="FW771" s="370"/>
    </row>
    <row r="772" spans="1:245" s="363" customFormat="1" ht="13.5">
      <c r="A772" s="577" t="s">
        <v>504</v>
      </c>
      <c r="B772" s="577"/>
      <c r="C772" s="577"/>
      <c r="D772" s="577"/>
      <c r="E772" s="578"/>
      <c r="F772" s="578"/>
      <c r="G772" s="579">
        <v>10927</v>
      </c>
      <c r="H772" s="579">
        <v>10633</v>
      </c>
      <c r="I772" s="579">
        <v>10769</v>
      </c>
      <c r="J772" s="579">
        <v>10029</v>
      </c>
      <c r="K772" s="579">
        <v>8919</v>
      </c>
      <c r="EG772" s="370"/>
      <c r="EH772" s="370"/>
      <c r="ER772" s="370"/>
      <c r="ES772" s="370"/>
      <c r="ET772" s="370"/>
      <c r="EU772" s="370"/>
      <c r="EV772" s="370"/>
      <c r="EW772" s="370"/>
      <c r="EX772" s="370"/>
      <c r="EY772" s="370"/>
      <c r="EZ772" s="370"/>
      <c r="FA772" s="370"/>
      <c r="FB772" s="370"/>
      <c r="FC772" s="370"/>
      <c r="FD772" s="370"/>
      <c r="FE772" s="370"/>
      <c r="FF772" s="370"/>
      <c r="FG772" s="370"/>
      <c r="FH772" s="370"/>
      <c r="FI772" s="370"/>
      <c r="FJ772" s="370"/>
      <c r="FK772" s="370"/>
      <c r="FL772" s="370"/>
      <c r="FM772" s="370"/>
      <c r="FN772" s="370"/>
      <c r="FO772" s="370"/>
      <c r="FP772" s="370"/>
      <c r="FQ772" s="370"/>
      <c r="FR772" s="370"/>
      <c r="FS772" s="370"/>
      <c r="FT772" s="370"/>
      <c r="FU772" s="370"/>
      <c r="FV772" s="370"/>
      <c r="FW772" s="370"/>
      <c r="FX772" s="370"/>
      <c r="FY772" s="370"/>
      <c r="FZ772" s="370"/>
      <c r="GA772" s="370"/>
      <c r="GB772" s="370"/>
      <c r="GC772" s="370"/>
      <c r="GD772" s="370"/>
      <c r="GE772" s="370"/>
      <c r="GF772" s="370"/>
      <c r="GG772" s="370"/>
      <c r="GH772" s="370"/>
      <c r="GI772" s="370"/>
      <c r="GJ772" s="370"/>
      <c r="GK772" s="370"/>
      <c r="GL772" s="370"/>
      <c r="GM772" s="370"/>
      <c r="GN772" s="370"/>
      <c r="GO772" s="370"/>
      <c r="GP772" s="370"/>
      <c r="GQ772" s="370"/>
      <c r="GR772" s="370"/>
      <c r="GS772" s="370"/>
      <c r="GT772" s="370"/>
      <c r="GU772" s="370"/>
      <c r="GV772" s="370"/>
      <c r="GW772" s="370"/>
      <c r="GX772" s="370"/>
      <c r="GY772" s="370"/>
      <c r="GZ772" s="370"/>
      <c r="HA772" s="370"/>
      <c r="HB772" s="370"/>
      <c r="HC772" s="370"/>
      <c r="HD772" s="370"/>
      <c r="HE772" s="370"/>
      <c r="HF772" s="370"/>
      <c r="HG772" s="370"/>
      <c r="HH772" s="370"/>
      <c r="HI772" s="370"/>
      <c r="HJ772" s="370"/>
      <c r="HK772" s="370"/>
      <c r="HL772" s="370"/>
      <c r="HM772" s="370"/>
      <c r="HN772" s="370"/>
      <c r="HO772" s="370"/>
      <c r="HP772" s="370"/>
      <c r="HQ772" s="370"/>
      <c r="HR772" s="370"/>
      <c r="HS772" s="370"/>
      <c r="HT772" s="370"/>
      <c r="HU772" s="370"/>
      <c r="HV772" s="370"/>
      <c r="HW772" s="370"/>
      <c r="HX772" s="370"/>
      <c r="HY772" s="370"/>
      <c r="HZ772" s="370"/>
      <c r="IA772" s="370"/>
      <c r="IB772" s="370"/>
      <c r="IC772" s="370"/>
      <c r="ID772" s="370"/>
      <c r="IE772" s="370"/>
      <c r="IF772" s="370"/>
      <c r="IG772" s="370"/>
      <c r="IH772" s="370"/>
      <c r="II772" s="370"/>
      <c r="IJ772" s="370"/>
      <c r="IK772" s="370"/>
    </row>
    <row r="773" spans="1:245" s="363" customFormat="1" ht="13.5">
      <c r="A773" s="580" t="s">
        <v>269</v>
      </c>
      <c r="B773" s="580"/>
      <c r="C773" s="580"/>
      <c r="D773" s="580"/>
      <c r="E773" s="581"/>
      <c r="F773" s="581"/>
      <c r="G773" s="579">
        <v>7637</v>
      </c>
      <c r="H773" s="579">
        <v>6601</v>
      </c>
      <c r="I773" s="579">
        <v>5846</v>
      </c>
      <c r="J773" s="579">
        <v>4806</v>
      </c>
      <c r="K773" s="579">
        <v>4731</v>
      </c>
      <c r="DW773" s="370"/>
      <c r="DX773" s="370"/>
      <c r="EA773" s="370"/>
      <c r="EB773" s="370"/>
      <c r="EC773" s="370"/>
      <c r="EE773" s="370"/>
      <c r="EF773" s="370"/>
      <c r="EH773" s="370"/>
      <c r="EI773" s="370"/>
      <c r="ER773" s="370"/>
      <c r="ES773" s="370"/>
      <c r="ET773" s="370"/>
      <c r="EU773" s="370"/>
      <c r="EV773" s="370"/>
      <c r="EW773" s="370"/>
      <c r="EX773" s="370"/>
      <c r="EY773" s="370"/>
      <c r="EZ773" s="370"/>
      <c r="FA773" s="370"/>
      <c r="FB773" s="370"/>
      <c r="FC773" s="370"/>
      <c r="FD773" s="370"/>
      <c r="FE773" s="370"/>
      <c r="FF773" s="370"/>
      <c r="FG773" s="370"/>
      <c r="FH773" s="370"/>
      <c r="FI773" s="370"/>
      <c r="FJ773" s="370"/>
      <c r="FK773" s="370"/>
      <c r="FL773" s="370"/>
      <c r="FM773" s="370"/>
      <c r="FN773" s="370"/>
      <c r="FO773" s="370"/>
      <c r="FP773" s="370"/>
      <c r="FQ773" s="370"/>
      <c r="FR773" s="370"/>
      <c r="FS773" s="370"/>
      <c r="FT773" s="370"/>
      <c r="FU773" s="370"/>
      <c r="FV773" s="370"/>
      <c r="FW773" s="370"/>
      <c r="FX773" s="370"/>
      <c r="FY773" s="370"/>
      <c r="FZ773" s="370"/>
      <c r="GA773" s="370"/>
      <c r="GB773" s="370"/>
      <c r="GC773" s="370"/>
      <c r="GD773" s="370"/>
      <c r="GE773" s="370"/>
      <c r="GF773" s="370"/>
      <c r="GG773" s="370"/>
      <c r="GH773" s="370"/>
      <c r="GI773" s="370"/>
      <c r="GJ773" s="370"/>
      <c r="GK773" s="370"/>
      <c r="GL773" s="370"/>
      <c r="GM773" s="370"/>
      <c r="GN773" s="370"/>
      <c r="GO773" s="370"/>
      <c r="GP773" s="370"/>
      <c r="GQ773" s="370"/>
      <c r="GR773" s="370"/>
      <c r="GS773" s="370"/>
      <c r="GT773" s="370"/>
      <c r="GU773" s="370"/>
      <c r="GV773" s="370"/>
      <c r="GW773" s="370"/>
      <c r="GX773" s="370"/>
      <c r="GY773" s="370"/>
      <c r="GZ773" s="370"/>
      <c r="HA773" s="370"/>
      <c r="HB773" s="370"/>
      <c r="HC773" s="370"/>
      <c r="HD773" s="370"/>
      <c r="HE773" s="370"/>
      <c r="HF773" s="370"/>
      <c r="HG773" s="370"/>
      <c r="HH773" s="370"/>
      <c r="HI773" s="370"/>
      <c r="HJ773" s="370"/>
      <c r="HK773" s="370"/>
      <c r="HL773" s="370"/>
      <c r="HM773" s="370"/>
      <c r="HN773" s="370"/>
      <c r="HO773" s="370"/>
      <c r="HP773" s="370"/>
      <c r="HQ773" s="370"/>
      <c r="HR773" s="370"/>
      <c r="HS773" s="370"/>
      <c r="HT773" s="370"/>
      <c r="HU773" s="370"/>
      <c r="HV773" s="370"/>
      <c r="HW773" s="370"/>
      <c r="HX773" s="370"/>
      <c r="HY773" s="370"/>
      <c r="HZ773" s="370"/>
      <c r="IA773" s="370"/>
      <c r="IB773" s="370"/>
      <c r="IC773" s="370"/>
      <c r="ID773" s="370"/>
      <c r="IE773" s="370"/>
      <c r="IF773" s="370"/>
      <c r="IG773" s="370"/>
      <c r="IH773" s="370"/>
      <c r="II773" s="370"/>
      <c r="IJ773" s="370"/>
      <c r="IK773" s="370"/>
    </row>
    <row r="774" spans="1:245" s="363" customFormat="1" ht="13.5">
      <c r="A774" s="572" t="s">
        <v>244</v>
      </c>
      <c r="B774" s="572"/>
      <c r="C774" s="572"/>
      <c r="D774" s="572"/>
      <c r="E774" s="543"/>
      <c r="F774" s="543"/>
      <c r="G774" s="573">
        <v>18564</v>
      </c>
      <c r="H774" s="573">
        <v>17233</v>
      </c>
      <c r="I774" s="573">
        <v>16615</v>
      </c>
      <c r="J774" s="573">
        <v>14835</v>
      </c>
      <c r="K774" s="573">
        <v>13650</v>
      </c>
      <c r="EG774" s="370"/>
      <c r="EH774" s="370"/>
      <c r="ER774" s="370"/>
      <c r="ES774" s="370"/>
      <c r="ET774" s="370"/>
      <c r="EU774" s="370"/>
      <c r="EV774" s="370"/>
      <c r="EW774" s="370"/>
      <c r="EX774" s="370"/>
      <c r="EY774" s="370"/>
      <c r="EZ774" s="370"/>
      <c r="FA774" s="370"/>
      <c r="FB774" s="370"/>
      <c r="FC774" s="370"/>
      <c r="FD774" s="370"/>
      <c r="FE774" s="370"/>
      <c r="FF774" s="370"/>
      <c r="FG774" s="370"/>
      <c r="FH774" s="370"/>
      <c r="FI774" s="370"/>
      <c r="FJ774" s="370"/>
      <c r="FK774" s="370"/>
      <c r="FL774" s="370"/>
      <c r="FM774" s="370"/>
      <c r="FN774" s="370"/>
      <c r="FO774" s="370"/>
      <c r="FP774" s="370"/>
      <c r="FQ774" s="370"/>
      <c r="FR774" s="370"/>
      <c r="FS774" s="370"/>
      <c r="FT774" s="370"/>
      <c r="FU774" s="370"/>
      <c r="FV774" s="370"/>
      <c r="FW774" s="370"/>
      <c r="FX774" s="370"/>
      <c r="FY774" s="370"/>
      <c r="FZ774" s="370"/>
      <c r="GA774" s="370"/>
      <c r="GB774" s="370"/>
      <c r="GC774" s="370"/>
      <c r="GD774" s="370"/>
      <c r="GE774" s="370"/>
      <c r="GF774" s="370"/>
      <c r="GG774" s="370"/>
      <c r="GH774" s="370"/>
      <c r="GI774" s="370"/>
      <c r="GJ774" s="370"/>
      <c r="GK774" s="370"/>
      <c r="GL774" s="370"/>
      <c r="GM774" s="370"/>
      <c r="GN774" s="370"/>
      <c r="GO774" s="370"/>
      <c r="GP774" s="370"/>
      <c r="GQ774" s="370"/>
      <c r="GR774" s="370"/>
      <c r="GS774" s="370"/>
      <c r="GT774" s="370"/>
      <c r="GU774" s="370"/>
      <c r="GV774" s="370"/>
      <c r="GW774" s="370"/>
      <c r="GX774" s="370"/>
      <c r="GY774" s="370"/>
      <c r="GZ774" s="370"/>
      <c r="HA774" s="370"/>
      <c r="HB774" s="370"/>
      <c r="HC774" s="370"/>
      <c r="HD774" s="370"/>
      <c r="HE774" s="370"/>
      <c r="HF774" s="370"/>
      <c r="HG774" s="370"/>
      <c r="HH774" s="370"/>
      <c r="HI774" s="370"/>
      <c r="HJ774" s="370"/>
      <c r="HK774" s="370"/>
      <c r="HL774" s="370"/>
      <c r="HM774" s="370"/>
      <c r="HN774" s="370"/>
      <c r="HO774" s="370"/>
      <c r="HP774" s="370"/>
      <c r="HQ774" s="370"/>
      <c r="HR774" s="370"/>
      <c r="HS774" s="370"/>
      <c r="HT774" s="370"/>
      <c r="HU774" s="370"/>
      <c r="HV774" s="370"/>
      <c r="HW774" s="370"/>
      <c r="HX774" s="370"/>
      <c r="HY774" s="370"/>
      <c r="HZ774" s="370"/>
      <c r="IA774" s="370"/>
      <c r="IB774" s="370"/>
      <c r="IC774" s="370"/>
      <c r="ID774" s="370"/>
      <c r="IE774" s="370"/>
      <c r="IF774" s="370"/>
      <c r="IG774" s="370"/>
      <c r="IH774" s="370"/>
      <c r="II774" s="370"/>
      <c r="IJ774" s="370"/>
      <c r="IK774" s="370"/>
    </row>
    <row r="775" spans="1:245" s="363" customFormat="1" ht="13.5">
      <c r="A775" s="269"/>
      <c r="B775" s="269"/>
      <c r="C775" s="269"/>
      <c r="D775" s="269"/>
      <c r="G775" s="377"/>
      <c r="H775" s="377"/>
      <c r="I775" s="377"/>
      <c r="J775" s="377"/>
      <c r="K775" s="377"/>
      <c r="DZ775" s="370"/>
      <c r="EA775" s="370"/>
      <c r="EF775" s="370"/>
      <c r="EG775" s="370"/>
      <c r="EH775" s="370"/>
      <c r="ER775" s="370"/>
      <c r="ES775" s="370"/>
      <c r="ET775" s="370"/>
      <c r="EU775" s="370"/>
      <c r="EV775" s="370"/>
      <c r="EW775" s="370"/>
      <c r="EX775" s="370"/>
      <c r="EY775" s="370"/>
      <c r="EZ775" s="370"/>
      <c r="FA775" s="370"/>
      <c r="FB775" s="370"/>
      <c r="FC775" s="370"/>
      <c r="FD775" s="370"/>
      <c r="FE775" s="370"/>
      <c r="FF775" s="370"/>
      <c r="FG775" s="370"/>
      <c r="FH775" s="370"/>
      <c r="FI775" s="370"/>
      <c r="FJ775" s="370"/>
      <c r="FK775" s="370"/>
      <c r="FL775" s="370"/>
      <c r="FM775" s="370"/>
      <c r="FN775" s="370"/>
      <c r="FO775" s="370"/>
      <c r="FP775" s="370"/>
      <c r="FQ775" s="370"/>
      <c r="FR775" s="370"/>
      <c r="FS775" s="370"/>
      <c r="FT775" s="370"/>
      <c r="FU775" s="370"/>
      <c r="FV775" s="370"/>
      <c r="FW775" s="370"/>
      <c r="FX775" s="370"/>
      <c r="FY775" s="370"/>
      <c r="FZ775" s="370"/>
      <c r="GA775" s="370"/>
      <c r="GB775" s="370"/>
      <c r="GC775" s="370"/>
      <c r="GD775" s="370"/>
      <c r="GE775" s="370"/>
      <c r="GF775" s="370"/>
      <c r="GG775" s="370"/>
      <c r="GH775" s="370"/>
      <c r="GI775" s="370"/>
      <c r="GJ775" s="370"/>
      <c r="GK775" s="370"/>
      <c r="GL775" s="370"/>
      <c r="GM775" s="370"/>
      <c r="GN775" s="370"/>
      <c r="GO775" s="370"/>
      <c r="GP775" s="370"/>
      <c r="GQ775" s="370"/>
      <c r="GR775" s="370"/>
      <c r="GS775" s="370"/>
      <c r="GT775" s="370"/>
      <c r="GU775" s="370"/>
      <c r="GV775" s="370"/>
      <c r="GW775" s="370"/>
      <c r="GX775" s="370"/>
      <c r="GY775" s="370"/>
      <c r="GZ775" s="370"/>
      <c r="HA775" s="370"/>
      <c r="HB775" s="370"/>
      <c r="HC775" s="370"/>
      <c r="HD775" s="370"/>
      <c r="HE775" s="370"/>
      <c r="HF775" s="370"/>
      <c r="HG775" s="370"/>
      <c r="HH775" s="370"/>
      <c r="HI775" s="370"/>
      <c r="HJ775" s="370"/>
      <c r="HK775" s="370"/>
      <c r="HL775" s="370"/>
      <c r="HM775" s="370"/>
      <c r="HN775" s="370"/>
      <c r="HO775" s="370"/>
      <c r="HP775" s="370"/>
      <c r="HQ775" s="370"/>
      <c r="HR775" s="370"/>
      <c r="HS775" s="370"/>
      <c r="HT775" s="370"/>
      <c r="HU775" s="370"/>
      <c r="HV775" s="370"/>
      <c r="HW775" s="370"/>
      <c r="HX775" s="370"/>
      <c r="HY775" s="370"/>
      <c r="HZ775" s="370"/>
      <c r="IA775" s="370"/>
      <c r="IB775" s="370"/>
      <c r="IC775" s="370"/>
      <c r="ID775" s="370"/>
      <c r="IE775" s="370"/>
      <c r="IF775" s="370"/>
      <c r="IG775" s="370"/>
      <c r="IH775" s="370"/>
      <c r="II775" s="370"/>
      <c r="IJ775" s="370"/>
      <c r="IK775" s="370"/>
    </row>
    <row r="776" spans="1:245" s="363" customFormat="1" ht="13.5">
      <c r="A776" s="580" t="s">
        <v>758</v>
      </c>
      <c r="B776" s="580"/>
      <c r="C776" s="580"/>
      <c r="D776" s="580"/>
      <c r="E776" s="581"/>
      <c r="F776" s="581"/>
      <c r="G776" s="579">
        <v>6953</v>
      </c>
      <c r="H776" s="579">
        <v>3915</v>
      </c>
      <c r="I776" s="579">
        <v>2286</v>
      </c>
      <c r="J776" s="579">
        <v>1620</v>
      </c>
      <c r="K776" s="579">
        <v>1501</v>
      </c>
      <c r="DZ776" s="370"/>
      <c r="EA776" s="370"/>
      <c r="EG776" s="370"/>
      <c r="EH776" s="370"/>
      <c r="ER776" s="370"/>
      <c r="ES776" s="370"/>
      <c r="ET776" s="370"/>
      <c r="EU776" s="370"/>
      <c r="EV776" s="370"/>
      <c r="EW776" s="370"/>
      <c r="EX776" s="370"/>
      <c r="EY776" s="370"/>
      <c r="EZ776" s="370"/>
      <c r="FA776" s="370"/>
      <c r="FB776" s="370"/>
      <c r="FC776" s="370"/>
      <c r="FD776" s="370"/>
      <c r="FE776" s="370"/>
      <c r="FF776" s="370"/>
      <c r="FG776" s="370"/>
      <c r="FH776" s="370"/>
      <c r="FI776" s="370"/>
      <c r="FJ776" s="370"/>
      <c r="FK776" s="370"/>
      <c r="FL776" s="370"/>
      <c r="FM776" s="370"/>
      <c r="FN776" s="370"/>
      <c r="FO776" s="370"/>
      <c r="FP776" s="370"/>
      <c r="FQ776" s="370"/>
      <c r="FR776" s="370"/>
      <c r="FS776" s="370"/>
      <c r="FT776" s="370"/>
      <c r="FU776" s="370"/>
      <c r="FV776" s="370"/>
      <c r="FW776" s="370"/>
      <c r="FX776" s="370"/>
      <c r="FY776" s="370"/>
      <c r="FZ776" s="370"/>
      <c r="GA776" s="370"/>
      <c r="GB776" s="370"/>
      <c r="GC776" s="370"/>
      <c r="GD776" s="370"/>
      <c r="GE776" s="370"/>
      <c r="GF776" s="370"/>
      <c r="GG776" s="370"/>
      <c r="GH776" s="370"/>
      <c r="GI776" s="370"/>
      <c r="GJ776" s="370"/>
      <c r="GK776" s="370"/>
      <c r="GL776" s="370"/>
      <c r="GM776" s="370"/>
      <c r="GN776" s="370"/>
      <c r="GO776" s="370"/>
      <c r="GP776" s="370"/>
      <c r="GQ776" s="370"/>
      <c r="GR776" s="370"/>
      <c r="GS776" s="370"/>
      <c r="GT776" s="370"/>
      <c r="GU776" s="370"/>
      <c r="GV776" s="370"/>
      <c r="GW776" s="370"/>
      <c r="GX776" s="370"/>
      <c r="GY776" s="370"/>
      <c r="GZ776" s="370"/>
      <c r="HA776" s="370"/>
      <c r="HB776" s="370"/>
      <c r="HC776" s="370"/>
      <c r="HD776" s="370"/>
      <c r="HE776" s="370"/>
      <c r="HF776" s="370"/>
      <c r="HG776" s="370"/>
      <c r="HH776" s="370"/>
      <c r="HI776" s="370"/>
      <c r="HJ776" s="370"/>
      <c r="HK776" s="370"/>
      <c r="HL776" s="370"/>
      <c r="HM776" s="370"/>
      <c r="HN776" s="370"/>
      <c r="HO776" s="370"/>
      <c r="HP776" s="370"/>
      <c r="HQ776" s="370"/>
      <c r="HR776" s="370"/>
      <c r="HS776" s="370"/>
      <c r="HT776" s="370"/>
      <c r="HU776" s="370"/>
      <c r="HV776" s="370"/>
      <c r="HW776" s="370"/>
      <c r="HX776" s="370"/>
      <c r="HY776" s="370"/>
      <c r="HZ776" s="370"/>
      <c r="IA776" s="370"/>
      <c r="IB776" s="370"/>
      <c r="IC776" s="370"/>
      <c r="ID776" s="370"/>
      <c r="IE776" s="370"/>
      <c r="IF776" s="370"/>
      <c r="IG776" s="370"/>
      <c r="IH776" s="370"/>
      <c r="II776" s="370"/>
      <c r="IJ776" s="370"/>
      <c r="IK776" s="370"/>
    </row>
    <row r="777" spans="1:179" s="363" customFormat="1" ht="13.5">
      <c r="A777" s="572" t="s">
        <v>836</v>
      </c>
      <c r="B777" s="572"/>
      <c r="C777" s="572"/>
      <c r="D777" s="572"/>
      <c r="E777" s="543"/>
      <c r="F777" s="543"/>
      <c r="G777" s="573">
        <v>11450</v>
      </c>
      <c r="H777" s="573">
        <v>19690</v>
      </c>
      <c r="I777" s="573">
        <v>5919</v>
      </c>
      <c r="J777" s="573">
        <v>10127</v>
      </c>
      <c r="K777" s="573">
        <v>14033</v>
      </c>
      <c r="DW777" s="370"/>
      <c r="DX777" s="370"/>
      <c r="ER777" s="370"/>
      <c r="ES777" s="370"/>
      <c r="ET777" s="370"/>
      <c r="EU777" s="370"/>
      <c r="EV777" s="370"/>
      <c r="EW777" s="370"/>
      <c r="EX777" s="370"/>
      <c r="EY777" s="370"/>
      <c r="EZ777" s="370"/>
      <c r="FA777" s="370"/>
      <c r="FB777" s="370"/>
      <c r="FC777" s="370"/>
      <c r="FD777" s="370"/>
      <c r="FE777" s="370"/>
      <c r="FF777" s="370"/>
      <c r="FG777" s="370"/>
      <c r="FH777" s="370"/>
      <c r="FI777" s="370"/>
      <c r="FJ777" s="370"/>
      <c r="FK777" s="370"/>
      <c r="FL777" s="370"/>
      <c r="FM777" s="370"/>
      <c r="FN777" s="370"/>
      <c r="FO777" s="370"/>
      <c r="FP777" s="370"/>
      <c r="FQ777" s="370"/>
      <c r="FR777" s="370"/>
      <c r="FS777" s="370"/>
      <c r="FT777" s="370"/>
      <c r="FW777" s="370"/>
    </row>
    <row r="778" spans="1:179" s="363" customFormat="1" ht="13.5">
      <c r="A778" s="269"/>
      <c r="B778" s="269"/>
      <c r="C778" s="269"/>
      <c r="D778" s="269"/>
      <c r="G778" s="377"/>
      <c r="H778" s="377"/>
      <c r="I778" s="377"/>
      <c r="J778" s="377"/>
      <c r="K778" s="377"/>
      <c r="DX778" s="370"/>
      <c r="DY778" s="370"/>
      <c r="ER778" s="370"/>
      <c r="ES778" s="370"/>
      <c r="ET778" s="370"/>
      <c r="EU778" s="370"/>
      <c r="EV778" s="370"/>
      <c r="EW778" s="370"/>
      <c r="EX778" s="370"/>
      <c r="EY778" s="370"/>
      <c r="EZ778" s="370"/>
      <c r="FA778" s="370"/>
      <c r="FB778" s="370"/>
      <c r="FC778" s="370"/>
      <c r="FD778" s="370"/>
      <c r="FE778" s="370"/>
      <c r="FF778" s="370"/>
      <c r="FG778" s="370"/>
      <c r="FH778" s="370"/>
      <c r="FI778" s="370"/>
      <c r="FJ778" s="370"/>
      <c r="FK778" s="370"/>
      <c r="FL778" s="370"/>
      <c r="FM778" s="370"/>
      <c r="FN778" s="370"/>
      <c r="FO778" s="370"/>
      <c r="FP778" s="370"/>
      <c r="FQ778" s="370"/>
      <c r="FR778" s="370"/>
      <c r="FS778" s="370"/>
      <c r="FT778" s="370"/>
      <c r="FW778" s="370"/>
    </row>
    <row r="779" spans="1:245" s="363" customFormat="1" ht="13.5">
      <c r="A779" s="580" t="s">
        <v>505</v>
      </c>
      <c r="B779" s="580"/>
      <c r="C779" s="580"/>
      <c r="D779" s="580"/>
      <c r="E779" s="581"/>
      <c r="F779" s="578"/>
      <c r="G779" s="579">
        <v>-598</v>
      </c>
      <c r="H779" s="579">
        <v>2265</v>
      </c>
      <c r="I779" s="579">
        <v>997</v>
      </c>
      <c r="J779" s="579">
        <v>1402</v>
      </c>
      <c r="K779" s="579">
        <v>1490</v>
      </c>
      <c r="DZ779" s="370"/>
      <c r="EA779" s="370"/>
      <c r="EE779" s="370"/>
      <c r="EF779" s="370"/>
      <c r="EG779" s="370"/>
      <c r="EH779" s="370"/>
      <c r="EV779" s="370"/>
      <c r="EW779" s="370"/>
      <c r="EX779" s="370"/>
      <c r="EY779" s="370"/>
      <c r="EZ779" s="370"/>
      <c r="FA779" s="370"/>
      <c r="FB779" s="370"/>
      <c r="FC779" s="370"/>
      <c r="FD779" s="370"/>
      <c r="FE779" s="370"/>
      <c r="FF779" s="370"/>
      <c r="FG779" s="370"/>
      <c r="FH779" s="370"/>
      <c r="FI779" s="370"/>
      <c r="FJ779" s="370"/>
      <c r="FK779" s="370"/>
      <c r="FL779" s="370"/>
      <c r="FM779" s="370"/>
      <c r="FN779" s="370"/>
      <c r="FO779" s="370"/>
      <c r="FP779" s="370"/>
      <c r="FQ779" s="370"/>
      <c r="FR779" s="370"/>
      <c r="FS779" s="370"/>
      <c r="FT779" s="370"/>
      <c r="FU779" s="370"/>
      <c r="FV779" s="370"/>
      <c r="FW779" s="370"/>
      <c r="FX779" s="370"/>
      <c r="FY779" s="370"/>
      <c r="FZ779" s="370"/>
      <c r="GA779" s="370"/>
      <c r="GB779" s="370"/>
      <c r="GC779" s="370"/>
      <c r="GD779" s="370"/>
      <c r="GE779" s="370"/>
      <c r="GF779" s="370"/>
      <c r="GG779" s="370"/>
      <c r="GH779" s="370"/>
      <c r="GI779" s="370"/>
      <c r="GJ779" s="370"/>
      <c r="GK779" s="370"/>
      <c r="GL779" s="370"/>
      <c r="GM779" s="370"/>
      <c r="GN779" s="370"/>
      <c r="GO779" s="370"/>
      <c r="GP779" s="370"/>
      <c r="GQ779" s="370"/>
      <c r="GR779" s="370"/>
      <c r="GS779" s="370"/>
      <c r="GT779" s="370"/>
      <c r="GU779" s="370"/>
      <c r="GV779" s="370"/>
      <c r="GW779" s="370"/>
      <c r="GX779" s="370"/>
      <c r="GY779" s="370"/>
      <c r="GZ779" s="370"/>
      <c r="HA779" s="370"/>
      <c r="HB779" s="370"/>
      <c r="HC779" s="370"/>
      <c r="HD779" s="370"/>
      <c r="HE779" s="370"/>
      <c r="HF779" s="370"/>
      <c r="HG779" s="370"/>
      <c r="HH779" s="370"/>
      <c r="HI779" s="370"/>
      <c r="HJ779" s="370"/>
      <c r="HK779" s="370"/>
      <c r="HL779" s="370"/>
      <c r="HM779" s="370"/>
      <c r="HN779" s="370"/>
      <c r="HO779" s="370"/>
      <c r="HP779" s="370"/>
      <c r="HQ779" s="370"/>
      <c r="HR779" s="370"/>
      <c r="HS779" s="370"/>
      <c r="HT779" s="370"/>
      <c r="HU779" s="370"/>
      <c r="HV779" s="370"/>
      <c r="HW779" s="370"/>
      <c r="HX779" s="370"/>
      <c r="HY779" s="370"/>
      <c r="HZ779" s="370"/>
      <c r="IA779" s="370"/>
      <c r="IB779" s="370"/>
      <c r="IC779" s="370"/>
      <c r="ID779" s="370"/>
      <c r="IE779" s="370"/>
      <c r="IF779" s="370"/>
      <c r="IG779" s="370"/>
      <c r="IH779" s="370"/>
      <c r="II779" s="370"/>
      <c r="IJ779" s="370"/>
      <c r="IK779" s="370"/>
    </row>
    <row r="780" spans="1:245" s="363" customFormat="1" ht="13.5">
      <c r="A780" s="572" t="s">
        <v>265</v>
      </c>
      <c r="B780" s="572"/>
      <c r="C780" s="572"/>
      <c r="D780" s="572"/>
      <c r="E780" s="543"/>
      <c r="F780" s="543"/>
      <c r="G780" s="573">
        <v>12048</v>
      </c>
      <c r="H780" s="573">
        <v>17425</v>
      </c>
      <c r="I780" s="573">
        <v>4922</v>
      </c>
      <c r="J780" s="573">
        <v>8725</v>
      </c>
      <c r="K780" s="573">
        <v>12542</v>
      </c>
      <c r="EA780" s="370"/>
      <c r="EB780" s="370"/>
      <c r="EF780" s="370"/>
      <c r="EG780" s="370"/>
      <c r="EV780" s="370"/>
      <c r="EW780" s="370"/>
      <c r="EX780" s="370"/>
      <c r="EY780" s="370"/>
      <c r="EZ780" s="370"/>
      <c r="FA780" s="370"/>
      <c r="FB780" s="370"/>
      <c r="FC780" s="370"/>
      <c r="FD780" s="370"/>
      <c r="FE780" s="370"/>
      <c r="FF780" s="370"/>
      <c r="FG780" s="370"/>
      <c r="FH780" s="370"/>
      <c r="FI780" s="370"/>
      <c r="FJ780" s="370"/>
      <c r="FK780" s="370"/>
      <c r="FL780" s="370"/>
      <c r="FM780" s="370"/>
      <c r="FN780" s="370"/>
      <c r="FO780" s="370"/>
      <c r="FP780" s="370"/>
      <c r="FQ780" s="370"/>
      <c r="FR780" s="370"/>
      <c r="FS780" s="370"/>
      <c r="FT780" s="370"/>
      <c r="FU780" s="370"/>
      <c r="FV780" s="370"/>
      <c r="FW780" s="370"/>
      <c r="FX780" s="370"/>
      <c r="FY780" s="370"/>
      <c r="FZ780" s="370"/>
      <c r="GA780" s="370"/>
      <c r="GB780" s="370"/>
      <c r="GC780" s="370"/>
      <c r="GD780" s="370"/>
      <c r="GE780" s="370"/>
      <c r="GF780" s="370"/>
      <c r="GG780" s="370"/>
      <c r="GH780" s="370"/>
      <c r="GI780" s="370"/>
      <c r="GJ780" s="370"/>
      <c r="GK780" s="370"/>
      <c r="GL780" s="370"/>
      <c r="GM780" s="370"/>
      <c r="GN780" s="370"/>
      <c r="GO780" s="370"/>
      <c r="GP780" s="370"/>
      <c r="GQ780" s="370"/>
      <c r="GR780" s="370"/>
      <c r="GS780" s="370"/>
      <c r="GT780" s="370"/>
      <c r="GU780" s="370"/>
      <c r="GV780" s="370"/>
      <c r="GW780" s="370"/>
      <c r="GX780" s="370"/>
      <c r="GY780" s="370"/>
      <c r="GZ780" s="370"/>
      <c r="HA780" s="370"/>
      <c r="HB780" s="370"/>
      <c r="HC780" s="370"/>
      <c r="HD780" s="370"/>
      <c r="HE780" s="370"/>
      <c r="HF780" s="370"/>
      <c r="HG780" s="370"/>
      <c r="HH780" s="370"/>
      <c r="HI780" s="370"/>
      <c r="HJ780" s="370"/>
      <c r="HK780" s="370"/>
      <c r="HL780" s="370"/>
      <c r="HM780" s="370"/>
      <c r="HN780" s="370"/>
      <c r="HO780" s="370"/>
      <c r="HP780" s="370"/>
      <c r="HQ780" s="370"/>
      <c r="HR780" s="370"/>
      <c r="HS780" s="370"/>
      <c r="HT780" s="370"/>
      <c r="HU780" s="370"/>
      <c r="HV780" s="370"/>
      <c r="HW780" s="370"/>
      <c r="HX780" s="370"/>
      <c r="HY780" s="370"/>
      <c r="HZ780" s="370"/>
      <c r="IA780" s="370"/>
      <c r="IB780" s="370"/>
      <c r="IC780" s="370"/>
      <c r="ID780" s="370"/>
      <c r="IE780" s="370"/>
      <c r="IF780" s="370"/>
      <c r="IG780" s="370"/>
      <c r="IH780" s="370"/>
      <c r="II780" s="370"/>
      <c r="IJ780" s="370"/>
      <c r="IK780" s="370"/>
    </row>
    <row r="781" spans="1:245" s="363" customFormat="1" ht="13.5">
      <c r="A781" s="368"/>
      <c r="B781" s="368"/>
      <c r="C781" s="368"/>
      <c r="D781" s="368"/>
      <c r="F781" s="370"/>
      <c r="G781" s="381"/>
      <c r="H781" s="381"/>
      <c r="I781" s="381"/>
      <c r="J781" s="381"/>
      <c r="K781" s="381"/>
      <c r="DZ781" s="370"/>
      <c r="EA781" s="370"/>
      <c r="EE781" s="370"/>
      <c r="EF781" s="370"/>
      <c r="EG781" s="370"/>
      <c r="EH781" s="370"/>
      <c r="ER781" s="370"/>
      <c r="ES781" s="370"/>
      <c r="EU781" s="370"/>
      <c r="EV781" s="370"/>
      <c r="EW781" s="370"/>
      <c r="EX781" s="370"/>
      <c r="EY781" s="370"/>
      <c r="EZ781" s="370"/>
      <c r="FA781" s="370"/>
      <c r="FB781" s="370"/>
      <c r="FC781" s="370"/>
      <c r="FD781" s="370"/>
      <c r="FE781" s="370"/>
      <c r="FF781" s="370"/>
      <c r="FG781" s="370"/>
      <c r="FH781" s="370"/>
      <c r="FI781" s="370"/>
      <c r="FJ781" s="370"/>
      <c r="FK781" s="370"/>
      <c r="FL781" s="370"/>
      <c r="FM781" s="370"/>
      <c r="FN781" s="370"/>
      <c r="FO781" s="370"/>
      <c r="FP781" s="370"/>
      <c r="FQ781" s="370"/>
      <c r="FR781" s="370"/>
      <c r="FS781" s="370"/>
      <c r="FT781" s="370"/>
      <c r="FU781" s="370"/>
      <c r="FV781" s="370"/>
      <c r="FW781" s="370"/>
      <c r="FX781" s="370"/>
      <c r="FY781" s="370"/>
      <c r="FZ781" s="370"/>
      <c r="GA781" s="370"/>
      <c r="GB781" s="370"/>
      <c r="GC781" s="370"/>
      <c r="GD781" s="370"/>
      <c r="GE781" s="370"/>
      <c r="GF781" s="370"/>
      <c r="GG781" s="370"/>
      <c r="GH781" s="370"/>
      <c r="GI781" s="370"/>
      <c r="GJ781" s="370"/>
      <c r="GK781" s="370"/>
      <c r="GL781" s="370"/>
      <c r="GM781" s="370"/>
      <c r="GN781" s="370"/>
      <c r="GO781" s="370"/>
      <c r="GP781" s="370"/>
      <c r="GQ781" s="370"/>
      <c r="GR781" s="370"/>
      <c r="GS781" s="370"/>
      <c r="GT781" s="370"/>
      <c r="GU781" s="370"/>
      <c r="GV781" s="370"/>
      <c r="GW781" s="370"/>
      <c r="GX781" s="370"/>
      <c r="GY781" s="370"/>
      <c r="GZ781" s="370"/>
      <c r="HA781" s="370"/>
      <c r="HB781" s="370"/>
      <c r="HC781" s="370"/>
      <c r="HD781" s="370"/>
      <c r="HE781" s="370"/>
      <c r="HF781" s="370"/>
      <c r="HG781" s="370"/>
      <c r="HH781" s="370"/>
      <c r="HI781" s="370"/>
      <c r="HJ781" s="370"/>
      <c r="HK781" s="370"/>
      <c r="HL781" s="370"/>
      <c r="HM781" s="370"/>
      <c r="HN781" s="370"/>
      <c r="HO781" s="370"/>
      <c r="HP781" s="370"/>
      <c r="HQ781" s="370"/>
      <c r="HR781" s="370"/>
      <c r="HS781" s="370"/>
      <c r="HT781" s="370"/>
      <c r="HU781" s="370"/>
      <c r="HV781" s="370"/>
      <c r="HW781" s="370"/>
      <c r="HX781" s="370"/>
      <c r="HY781" s="370"/>
      <c r="HZ781" s="370"/>
      <c r="IA781" s="370"/>
      <c r="IB781" s="370"/>
      <c r="IC781" s="370"/>
      <c r="ID781" s="370"/>
      <c r="IE781" s="370"/>
      <c r="IF781" s="370"/>
      <c r="IG781" s="370"/>
      <c r="IH781" s="370"/>
      <c r="II781" s="370"/>
      <c r="IJ781" s="370"/>
      <c r="IK781" s="370"/>
    </row>
    <row r="782" spans="1:245" s="363" customFormat="1" ht="13.5">
      <c r="A782" s="576" t="s">
        <v>506</v>
      </c>
      <c r="B782" s="576"/>
      <c r="C782" s="576"/>
      <c r="D782" s="333"/>
      <c r="F782" s="370"/>
      <c r="G782" s="405"/>
      <c r="H782" s="405"/>
      <c r="I782" s="405"/>
      <c r="J782" s="405"/>
      <c r="K782" s="405"/>
      <c r="EF782" s="370"/>
      <c r="EG782" s="370"/>
      <c r="EU782" s="370"/>
      <c r="EV782" s="370"/>
      <c r="EW782" s="370"/>
      <c r="EX782" s="370"/>
      <c r="EY782" s="370"/>
      <c r="EZ782" s="370"/>
      <c r="FA782" s="370"/>
      <c r="FB782" s="370"/>
      <c r="FC782" s="370"/>
      <c r="FD782" s="370"/>
      <c r="FE782" s="370"/>
      <c r="FF782" s="370"/>
      <c r="FG782" s="370"/>
      <c r="FH782" s="370"/>
      <c r="FI782" s="370"/>
      <c r="FJ782" s="370"/>
      <c r="FK782" s="370"/>
      <c r="FL782" s="370"/>
      <c r="FM782" s="370"/>
      <c r="FN782" s="370"/>
      <c r="FO782" s="370"/>
      <c r="FP782" s="370"/>
      <c r="FQ782" s="370"/>
      <c r="FR782" s="370"/>
      <c r="FS782" s="370"/>
      <c r="FT782" s="370"/>
      <c r="FU782" s="370"/>
      <c r="FV782" s="370"/>
      <c r="FW782" s="370"/>
      <c r="FX782" s="370"/>
      <c r="FY782" s="370"/>
      <c r="FZ782" s="370"/>
      <c r="GA782" s="370"/>
      <c r="GB782" s="370"/>
      <c r="GC782" s="370"/>
      <c r="GD782" s="370"/>
      <c r="GE782" s="370"/>
      <c r="GF782" s="370"/>
      <c r="GG782" s="370"/>
      <c r="GH782" s="370"/>
      <c r="GI782" s="370"/>
      <c r="GJ782" s="370"/>
      <c r="GK782" s="370"/>
      <c r="GL782" s="370"/>
      <c r="GM782" s="370"/>
      <c r="GN782" s="370"/>
      <c r="GO782" s="370"/>
      <c r="GP782" s="370"/>
      <c r="GQ782" s="370"/>
      <c r="GR782" s="370"/>
      <c r="GS782" s="370"/>
      <c r="GT782" s="370"/>
      <c r="GU782" s="370"/>
      <c r="GV782" s="370"/>
      <c r="GW782" s="370"/>
      <c r="GX782" s="370"/>
      <c r="GY782" s="370"/>
      <c r="GZ782" s="370"/>
      <c r="HA782" s="370"/>
      <c r="HB782" s="370"/>
      <c r="HC782" s="370"/>
      <c r="HD782" s="370"/>
      <c r="HE782" s="370"/>
      <c r="HF782" s="370"/>
      <c r="HG782" s="370"/>
      <c r="HH782" s="370"/>
      <c r="HI782" s="370"/>
      <c r="HJ782" s="370"/>
      <c r="HK782" s="370"/>
      <c r="HL782" s="370"/>
      <c r="HM782" s="370"/>
      <c r="HN782" s="370"/>
      <c r="HO782" s="370"/>
      <c r="HP782" s="370"/>
      <c r="HQ782" s="370"/>
      <c r="HR782" s="370"/>
      <c r="HS782" s="370"/>
      <c r="HT782" s="370"/>
      <c r="HU782" s="370"/>
      <c r="HV782" s="370"/>
      <c r="HW782" s="370"/>
      <c r="HX782" s="370"/>
      <c r="HY782" s="370"/>
      <c r="HZ782" s="370"/>
      <c r="IA782" s="370"/>
      <c r="IB782" s="370"/>
      <c r="IC782" s="370"/>
      <c r="ID782" s="370"/>
      <c r="IE782" s="370"/>
      <c r="IF782" s="370"/>
      <c r="IG782" s="370"/>
      <c r="IH782" s="370"/>
      <c r="II782" s="370"/>
      <c r="IJ782" s="370"/>
      <c r="IK782" s="370"/>
    </row>
    <row r="783" spans="1:245" s="363" customFormat="1" ht="13.5">
      <c r="A783" s="577" t="s">
        <v>715</v>
      </c>
      <c r="B783" s="577"/>
      <c r="C783" s="577"/>
      <c r="D783" s="577"/>
      <c r="E783" s="578"/>
      <c r="F783" s="578"/>
      <c r="G783" s="579">
        <v>11876</v>
      </c>
      <c r="H783" s="579">
        <v>17307</v>
      </c>
      <c r="I783" s="579">
        <v>4584</v>
      </c>
      <c r="J783" s="579">
        <v>8518</v>
      </c>
      <c r="K783" s="579">
        <v>12248</v>
      </c>
      <c r="EE783" s="370"/>
      <c r="EF783" s="370"/>
      <c r="EG783" s="370"/>
      <c r="EH783" s="370"/>
      <c r="ET783" s="370"/>
      <c r="EU783" s="370"/>
      <c r="EV783" s="370"/>
      <c r="EW783" s="370"/>
      <c r="EX783" s="370"/>
      <c r="EY783" s="370"/>
      <c r="EZ783" s="370"/>
      <c r="FA783" s="370"/>
      <c r="FB783" s="370"/>
      <c r="FC783" s="370"/>
      <c r="FD783" s="370"/>
      <c r="FE783" s="370"/>
      <c r="FF783" s="370"/>
      <c r="FG783" s="370"/>
      <c r="FH783" s="370"/>
      <c r="FI783" s="370"/>
      <c r="FJ783" s="370"/>
      <c r="FK783" s="370"/>
      <c r="FL783" s="370"/>
      <c r="FM783" s="370"/>
      <c r="FN783" s="370"/>
      <c r="FO783" s="370"/>
      <c r="FP783" s="370"/>
      <c r="FQ783" s="370"/>
      <c r="FR783" s="370"/>
      <c r="FS783" s="370"/>
      <c r="FT783" s="370"/>
      <c r="FU783" s="370"/>
      <c r="FV783" s="370"/>
      <c r="FW783" s="370"/>
      <c r="FX783" s="370"/>
      <c r="FY783" s="370"/>
      <c r="FZ783" s="370"/>
      <c r="GA783" s="370"/>
      <c r="GB783" s="370"/>
      <c r="GC783" s="370"/>
      <c r="GD783" s="370"/>
      <c r="GE783" s="370"/>
      <c r="GF783" s="370"/>
      <c r="GG783" s="370"/>
      <c r="GH783" s="370"/>
      <c r="GI783" s="370"/>
      <c r="GJ783" s="370"/>
      <c r="GK783" s="370"/>
      <c r="GL783" s="370"/>
      <c r="GM783" s="370"/>
      <c r="GN783" s="370"/>
      <c r="GO783" s="370"/>
      <c r="GP783" s="370"/>
      <c r="GQ783" s="370"/>
      <c r="GR783" s="370"/>
      <c r="GS783" s="370"/>
      <c r="GT783" s="370"/>
      <c r="GU783" s="370"/>
      <c r="GV783" s="370"/>
      <c r="GW783" s="370"/>
      <c r="GX783" s="370"/>
      <c r="GY783" s="370"/>
      <c r="GZ783" s="370"/>
      <c r="HA783" s="370"/>
      <c r="HB783" s="370"/>
      <c r="HC783" s="370"/>
      <c r="HD783" s="370"/>
      <c r="HE783" s="370"/>
      <c r="HF783" s="370"/>
      <c r="HG783" s="370"/>
      <c r="HH783" s="370"/>
      <c r="HI783" s="370"/>
      <c r="HJ783" s="370"/>
      <c r="HK783" s="370"/>
      <c r="HL783" s="370"/>
      <c r="HM783" s="370"/>
      <c r="HN783" s="370"/>
      <c r="HO783" s="370"/>
      <c r="HP783" s="370"/>
      <c r="HQ783" s="370"/>
      <c r="HR783" s="370"/>
      <c r="HS783" s="370"/>
      <c r="HT783" s="370"/>
      <c r="HU783" s="370"/>
      <c r="HV783" s="370"/>
      <c r="HW783" s="370"/>
      <c r="HX783" s="370"/>
      <c r="HY783" s="370"/>
      <c r="HZ783" s="370"/>
      <c r="IA783" s="370"/>
      <c r="IB783" s="370"/>
      <c r="IC783" s="370"/>
      <c r="ID783" s="370"/>
      <c r="IE783" s="370"/>
      <c r="IF783" s="370"/>
      <c r="IG783" s="370"/>
      <c r="IH783" s="370"/>
      <c r="II783" s="370"/>
      <c r="IJ783" s="370"/>
      <c r="IK783" s="370"/>
    </row>
    <row r="784" spans="1:245" s="363" customFormat="1" ht="13.5">
      <c r="A784" s="577" t="s">
        <v>716</v>
      </c>
      <c r="B784" s="577"/>
      <c r="C784" s="577"/>
      <c r="D784" s="577"/>
      <c r="E784" s="578"/>
      <c r="F784" s="578"/>
      <c r="G784" s="579">
        <v>172</v>
      </c>
      <c r="H784" s="579">
        <v>118</v>
      </c>
      <c r="I784" s="579">
        <v>337</v>
      </c>
      <c r="J784" s="579">
        <v>207</v>
      </c>
      <c r="K784" s="579">
        <v>294</v>
      </c>
      <c r="EF784" s="370"/>
      <c r="EG784" s="370"/>
      <c r="EH784" s="370"/>
      <c r="EU784" s="370"/>
      <c r="EV784" s="370"/>
      <c r="EW784" s="370"/>
      <c r="EX784" s="370"/>
      <c r="EY784" s="370"/>
      <c r="EZ784" s="370"/>
      <c r="FA784" s="370"/>
      <c r="FB784" s="370"/>
      <c r="FC784" s="370"/>
      <c r="FD784" s="370"/>
      <c r="FE784" s="370"/>
      <c r="FF784" s="370"/>
      <c r="FG784" s="370"/>
      <c r="FH784" s="370"/>
      <c r="FI784" s="370"/>
      <c r="FJ784" s="370"/>
      <c r="FK784" s="370"/>
      <c r="FL784" s="370"/>
      <c r="FM784" s="370"/>
      <c r="FN784" s="370"/>
      <c r="FO784" s="370"/>
      <c r="FP784" s="370"/>
      <c r="FQ784" s="370"/>
      <c r="FR784" s="370"/>
      <c r="FS784" s="370"/>
      <c r="FT784" s="370"/>
      <c r="FU784" s="370"/>
      <c r="FV784" s="370"/>
      <c r="FW784" s="370"/>
      <c r="FX784" s="370"/>
      <c r="FY784" s="370"/>
      <c r="FZ784" s="370"/>
      <c r="GA784" s="370"/>
      <c r="GB784" s="370"/>
      <c r="GC784" s="370"/>
      <c r="GD784" s="370"/>
      <c r="GE784" s="370"/>
      <c r="GF784" s="370"/>
      <c r="GG784" s="370"/>
      <c r="GH784" s="370"/>
      <c r="GI784" s="370"/>
      <c r="GJ784" s="370"/>
      <c r="GK784" s="370"/>
      <c r="GL784" s="370"/>
      <c r="GM784" s="370"/>
      <c r="GN784" s="370"/>
      <c r="GO784" s="370"/>
      <c r="GP784" s="370"/>
      <c r="GQ784" s="370"/>
      <c r="GR784" s="370"/>
      <c r="GS784" s="370"/>
      <c r="GT784" s="370"/>
      <c r="GU784" s="370"/>
      <c r="GV784" s="370"/>
      <c r="GW784" s="370"/>
      <c r="GX784" s="370"/>
      <c r="GY784" s="370"/>
      <c r="GZ784" s="370"/>
      <c r="HA784" s="370"/>
      <c r="HB784" s="370"/>
      <c r="HC784" s="370"/>
      <c r="HD784" s="370"/>
      <c r="HE784" s="370"/>
      <c r="HF784" s="370"/>
      <c r="HG784" s="370"/>
      <c r="HH784" s="370"/>
      <c r="HI784" s="370"/>
      <c r="HJ784" s="370"/>
      <c r="HK784" s="370"/>
      <c r="HL784" s="370"/>
      <c r="HM784" s="370"/>
      <c r="HN784" s="370"/>
      <c r="HO784" s="370"/>
      <c r="HP784" s="370"/>
      <c r="HQ784" s="370"/>
      <c r="HR784" s="370"/>
      <c r="HS784" s="370"/>
      <c r="HT784" s="370"/>
      <c r="HU784" s="370"/>
      <c r="HV784" s="370"/>
      <c r="HW784" s="370"/>
      <c r="HX784" s="370"/>
      <c r="HY784" s="370"/>
      <c r="HZ784" s="370"/>
      <c r="IA784" s="370"/>
      <c r="IB784" s="370"/>
      <c r="IC784" s="370"/>
      <c r="ID784" s="370"/>
      <c r="IE784" s="370"/>
      <c r="IF784" s="370"/>
      <c r="IG784" s="370"/>
      <c r="IH784" s="370"/>
      <c r="II784" s="370"/>
      <c r="IJ784" s="370"/>
      <c r="IK784" s="370"/>
    </row>
    <row r="785" spans="1:245" s="363" customFormat="1" ht="15.75">
      <c r="A785" s="563" t="s">
        <v>649</v>
      </c>
      <c r="B785" s="563"/>
      <c r="C785" s="563"/>
      <c r="D785" s="374"/>
      <c r="G785" s="377"/>
      <c r="H785" s="377"/>
      <c r="I785" s="377"/>
      <c r="J785" s="377"/>
      <c r="K785" s="377"/>
      <c r="ET785" s="370"/>
      <c r="EU785" s="370"/>
      <c r="EV785" s="370"/>
      <c r="EW785" s="370"/>
      <c r="EX785" s="370"/>
      <c r="EY785" s="370"/>
      <c r="EZ785" s="370"/>
      <c r="FA785" s="370"/>
      <c r="FB785" s="370"/>
      <c r="FC785" s="370"/>
      <c r="FD785" s="370"/>
      <c r="FE785" s="370"/>
      <c r="FF785" s="370"/>
      <c r="FG785" s="370"/>
      <c r="FH785" s="370"/>
      <c r="FI785" s="370"/>
      <c r="FJ785" s="370"/>
      <c r="FK785" s="370"/>
      <c r="FL785" s="370"/>
      <c r="FM785" s="370"/>
      <c r="FN785" s="370"/>
      <c r="FO785" s="370"/>
      <c r="FP785" s="370"/>
      <c r="FQ785" s="370"/>
      <c r="FR785" s="370"/>
      <c r="FS785" s="370"/>
      <c r="FT785" s="370"/>
      <c r="FU785" s="370"/>
      <c r="FV785" s="370"/>
      <c r="FW785" s="370"/>
      <c r="FX785" s="370"/>
      <c r="FY785" s="370"/>
      <c r="FZ785" s="370"/>
      <c r="GA785" s="370"/>
      <c r="GB785" s="370"/>
      <c r="GC785" s="370"/>
      <c r="GD785" s="370"/>
      <c r="GE785" s="370"/>
      <c r="GF785" s="370"/>
      <c r="GG785" s="370"/>
      <c r="GH785" s="370"/>
      <c r="GI785" s="370"/>
      <c r="GJ785" s="370"/>
      <c r="GK785" s="370"/>
      <c r="GL785" s="370"/>
      <c r="GM785" s="370"/>
      <c r="GN785" s="370"/>
      <c r="GO785" s="370"/>
      <c r="GP785" s="370"/>
      <c r="GQ785" s="370"/>
      <c r="GR785" s="370"/>
      <c r="GS785" s="370"/>
      <c r="GT785" s="370"/>
      <c r="GU785" s="370"/>
      <c r="GV785" s="370"/>
      <c r="GW785" s="370"/>
      <c r="GX785" s="370"/>
      <c r="GY785" s="370"/>
      <c r="GZ785" s="370"/>
      <c r="HA785" s="370"/>
      <c r="HB785" s="370"/>
      <c r="HC785" s="370"/>
      <c r="HD785" s="370"/>
      <c r="HE785" s="370"/>
      <c r="HF785" s="370"/>
      <c r="HG785" s="370"/>
      <c r="HH785" s="370"/>
      <c r="HI785" s="370"/>
      <c r="HJ785" s="370"/>
      <c r="HK785" s="370"/>
      <c r="HL785" s="370"/>
      <c r="HM785" s="370"/>
      <c r="HN785" s="370"/>
      <c r="HO785" s="370"/>
      <c r="HP785" s="370"/>
      <c r="HQ785" s="370"/>
      <c r="HR785" s="370"/>
      <c r="HS785" s="370"/>
      <c r="HT785" s="370"/>
      <c r="HU785" s="370"/>
      <c r="HV785" s="370"/>
      <c r="HW785" s="370"/>
      <c r="HX785" s="370"/>
      <c r="HY785" s="370"/>
      <c r="HZ785" s="370"/>
      <c r="IA785" s="370"/>
      <c r="IB785" s="370"/>
      <c r="IC785" s="370"/>
      <c r="ID785" s="370"/>
      <c r="IE785" s="370"/>
      <c r="IF785" s="370"/>
      <c r="IG785" s="370"/>
      <c r="IH785" s="370"/>
      <c r="II785" s="370"/>
      <c r="IJ785" s="370"/>
      <c r="IK785" s="370"/>
    </row>
    <row r="786" spans="1:245" s="363" customFormat="1" ht="9.75" customHeight="1">
      <c r="A786" s="374"/>
      <c r="B786" s="374"/>
      <c r="C786" s="374"/>
      <c r="D786" s="374"/>
      <c r="G786" s="377"/>
      <c r="H786" s="377"/>
      <c r="I786" s="377"/>
      <c r="J786" s="377"/>
      <c r="K786" s="377"/>
      <c r="ET786" s="370"/>
      <c r="EU786" s="370"/>
      <c r="EV786" s="370"/>
      <c r="EW786" s="370"/>
      <c r="EX786" s="370"/>
      <c r="EY786" s="370"/>
      <c r="EZ786" s="370"/>
      <c r="FA786" s="370"/>
      <c r="FB786" s="370"/>
      <c r="FC786" s="370"/>
      <c r="FD786" s="370"/>
      <c r="FE786" s="370"/>
      <c r="FF786" s="370"/>
      <c r="FG786" s="370"/>
      <c r="FH786" s="370"/>
      <c r="FI786" s="370"/>
      <c r="FJ786" s="370"/>
      <c r="FK786" s="370"/>
      <c r="FL786" s="370"/>
      <c r="FM786" s="370"/>
      <c r="FN786" s="370"/>
      <c r="FO786" s="370"/>
      <c r="FP786" s="370"/>
      <c r="FQ786" s="370"/>
      <c r="FR786" s="370"/>
      <c r="FS786" s="370"/>
      <c r="FT786" s="370"/>
      <c r="FU786" s="370"/>
      <c r="FV786" s="370"/>
      <c r="FW786" s="370"/>
      <c r="FX786" s="370"/>
      <c r="FY786" s="370"/>
      <c r="FZ786" s="370"/>
      <c r="GA786" s="370"/>
      <c r="GB786" s="370"/>
      <c r="GC786" s="370"/>
      <c r="GD786" s="370"/>
      <c r="GE786" s="370"/>
      <c r="GF786" s="370"/>
      <c r="GG786" s="370"/>
      <c r="GH786" s="370"/>
      <c r="GI786" s="370"/>
      <c r="GJ786" s="370"/>
      <c r="GK786" s="370"/>
      <c r="GL786" s="370"/>
      <c r="GM786" s="370"/>
      <c r="GN786" s="370"/>
      <c r="GO786" s="370"/>
      <c r="GP786" s="370"/>
      <c r="GQ786" s="370"/>
      <c r="GR786" s="370"/>
      <c r="GS786" s="370"/>
      <c r="GT786" s="370"/>
      <c r="GU786" s="370"/>
      <c r="GV786" s="370"/>
      <c r="GW786" s="370"/>
      <c r="GX786" s="370"/>
      <c r="GY786" s="370"/>
      <c r="GZ786" s="370"/>
      <c r="HA786" s="370"/>
      <c r="HB786" s="370"/>
      <c r="HC786" s="370"/>
      <c r="HD786" s="370"/>
      <c r="HE786" s="370"/>
      <c r="HF786" s="370"/>
      <c r="HG786" s="370"/>
      <c r="HH786" s="370"/>
      <c r="HI786" s="370"/>
      <c r="HJ786" s="370"/>
      <c r="HK786" s="370"/>
      <c r="HL786" s="370"/>
      <c r="HM786" s="370"/>
      <c r="HN786" s="370"/>
      <c r="HO786" s="370"/>
      <c r="HP786" s="370"/>
      <c r="HQ786" s="370"/>
      <c r="HR786" s="370"/>
      <c r="HS786" s="370"/>
      <c r="HT786" s="370"/>
      <c r="HU786" s="370"/>
      <c r="HV786" s="370"/>
      <c r="HW786" s="370"/>
      <c r="HX786" s="370"/>
      <c r="HY786" s="370"/>
      <c r="HZ786" s="370"/>
      <c r="IA786" s="370"/>
      <c r="IB786" s="370"/>
      <c r="IC786" s="370"/>
      <c r="ID786" s="370"/>
      <c r="IE786" s="370"/>
      <c r="IF786" s="370"/>
      <c r="IG786" s="370"/>
      <c r="IH786" s="370"/>
      <c r="II786" s="370"/>
      <c r="IJ786" s="370"/>
      <c r="IK786" s="370"/>
    </row>
    <row r="787" spans="1:245" s="363" customFormat="1" ht="13.5">
      <c r="A787" s="577" t="s">
        <v>536</v>
      </c>
      <c r="B787" s="577"/>
      <c r="C787" s="577"/>
      <c r="D787" s="583"/>
      <c r="E787" s="578"/>
      <c r="F787" s="578"/>
      <c r="G787" s="584"/>
      <c r="H787" s="584"/>
      <c r="I787" s="584"/>
      <c r="J787" s="584"/>
      <c r="K787" s="584"/>
      <c r="ET787" s="370"/>
      <c r="EU787" s="370"/>
      <c r="EV787" s="370"/>
      <c r="EW787" s="370"/>
      <c r="EX787" s="370"/>
      <c r="EY787" s="370"/>
      <c r="EZ787" s="370"/>
      <c r="FA787" s="370"/>
      <c r="FB787" s="370"/>
      <c r="FC787" s="370"/>
      <c r="FD787" s="370"/>
      <c r="FE787" s="370"/>
      <c r="FF787" s="370"/>
      <c r="FG787" s="370"/>
      <c r="FH787" s="370"/>
      <c r="FI787" s="370"/>
      <c r="FJ787" s="370"/>
      <c r="FK787" s="370"/>
      <c r="FL787" s="370"/>
      <c r="FM787" s="370"/>
      <c r="FN787" s="370"/>
      <c r="FO787" s="370"/>
      <c r="FP787" s="370"/>
      <c r="FQ787" s="370"/>
      <c r="FR787" s="370"/>
      <c r="FS787" s="370"/>
      <c r="FT787" s="370"/>
      <c r="FU787" s="370"/>
      <c r="FV787" s="370"/>
      <c r="FW787" s="370"/>
      <c r="FX787" s="370"/>
      <c r="FY787" s="370"/>
      <c r="FZ787" s="370"/>
      <c r="GA787" s="370"/>
      <c r="GB787" s="370"/>
      <c r="GC787" s="370"/>
      <c r="GD787" s="370"/>
      <c r="GE787" s="370"/>
      <c r="GF787" s="370"/>
      <c r="GG787" s="370"/>
      <c r="GH787" s="370"/>
      <c r="GI787" s="370"/>
      <c r="GJ787" s="370"/>
      <c r="GK787" s="370"/>
      <c r="GL787" s="370"/>
      <c r="GM787" s="370"/>
      <c r="GN787" s="370"/>
      <c r="GO787" s="370"/>
      <c r="GP787" s="370"/>
      <c r="GQ787" s="370"/>
      <c r="GR787" s="370"/>
      <c r="GS787" s="370"/>
      <c r="GT787" s="370"/>
      <c r="GU787" s="370"/>
      <c r="GV787" s="370"/>
      <c r="GW787" s="370"/>
      <c r="GX787" s="370"/>
      <c r="GY787" s="370"/>
      <c r="GZ787" s="370"/>
      <c r="HA787" s="370"/>
      <c r="HB787" s="370"/>
      <c r="HC787" s="370"/>
      <c r="HD787" s="370"/>
      <c r="HE787" s="370"/>
      <c r="HF787" s="370"/>
      <c r="HG787" s="370"/>
      <c r="HH787" s="370"/>
      <c r="HI787" s="370"/>
      <c r="HJ787" s="370"/>
      <c r="HK787" s="370"/>
      <c r="HL787" s="370"/>
      <c r="HM787" s="370"/>
      <c r="HN787" s="370"/>
      <c r="HO787" s="370"/>
      <c r="HP787" s="370"/>
      <c r="HQ787" s="370"/>
      <c r="HR787" s="370"/>
      <c r="HS787" s="370"/>
      <c r="HT787" s="370"/>
      <c r="HU787" s="370"/>
      <c r="HV787" s="370"/>
      <c r="HW787" s="370"/>
      <c r="HX787" s="370"/>
      <c r="HY787" s="370"/>
      <c r="HZ787" s="370"/>
      <c r="IA787" s="370"/>
      <c r="IB787" s="370"/>
      <c r="IC787" s="370"/>
      <c r="ID787" s="370"/>
      <c r="IE787" s="370"/>
      <c r="IF787" s="370"/>
      <c r="IG787" s="370"/>
      <c r="IH787" s="370"/>
      <c r="II787" s="370"/>
      <c r="IJ787" s="370"/>
      <c r="IK787" s="370"/>
    </row>
    <row r="788" spans="1:245" s="363" customFormat="1" ht="6" customHeight="1">
      <c r="A788" s="585"/>
      <c r="B788" s="585"/>
      <c r="C788" s="585"/>
      <c r="D788" s="583"/>
      <c r="E788" s="578"/>
      <c r="F788" s="578"/>
      <c r="G788" s="584"/>
      <c r="H788" s="584"/>
      <c r="I788" s="584"/>
      <c r="J788" s="584"/>
      <c r="K788" s="584"/>
      <c r="ET788" s="370"/>
      <c r="EU788" s="370"/>
      <c r="EV788" s="370"/>
      <c r="EW788" s="370"/>
      <c r="EX788" s="370"/>
      <c r="EY788" s="370"/>
      <c r="EZ788" s="370"/>
      <c r="FA788" s="370"/>
      <c r="FB788" s="370"/>
      <c r="FC788" s="370"/>
      <c r="FD788" s="370"/>
      <c r="FE788" s="370"/>
      <c r="FF788" s="370"/>
      <c r="FG788" s="370"/>
      <c r="FH788" s="370"/>
      <c r="FI788" s="370"/>
      <c r="FJ788" s="370"/>
      <c r="FK788" s="370"/>
      <c r="FL788" s="370"/>
      <c r="FM788" s="370"/>
      <c r="FN788" s="370"/>
      <c r="FO788" s="370"/>
      <c r="FP788" s="370"/>
      <c r="FQ788" s="370"/>
      <c r="FR788" s="370"/>
      <c r="FS788" s="370"/>
      <c r="FT788" s="370"/>
      <c r="FU788" s="370"/>
      <c r="FV788" s="370"/>
      <c r="FW788" s="370"/>
      <c r="FX788" s="370"/>
      <c r="FY788" s="370"/>
      <c r="FZ788" s="370"/>
      <c r="GA788" s="370"/>
      <c r="GB788" s="370"/>
      <c r="GC788" s="370"/>
      <c r="GD788" s="370"/>
      <c r="GE788" s="370"/>
      <c r="GF788" s="370"/>
      <c r="GG788" s="370"/>
      <c r="GH788" s="370"/>
      <c r="GI788" s="370"/>
      <c r="GJ788" s="370"/>
      <c r="GK788" s="370"/>
      <c r="GL788" s="370"/>
      <c r="GM788" s="370"/>
      <c r="GN788" s="370"/>
      <c r="GO788" s="370"/>
      <c r="GP788" s="370"/>
      <c r="GQ788" s="370"/>
      <c r="GR788" s="370"/>
      <c r="GS788" s="370"/>
      <c r="GT788" s="370"/>
      <c r="GU788" s="370"/>
      <c r="GV788" s="370"/>
      <c r="GW788" s="370"/>
      <c r="GX788" s="370"/>
      <c r="GY788" s="370"/>
      <c r="GZ788" s="370"/>
      <c r="HA788" s="370"/>
      <c r="HB788" s="370"/>
      <c r="HC788" s="370"/>
      <c r="HD788" s="370"/>
      <c r="HE788" s="370"/>
      <c r="HF788" s="370"/>
      <c r="HG788" s="370"/>
      <c r="HH788" s="370"/>
      <c r="HI788" s="370"/>
      <c r="HJ788" s="370"/>
      <c r="HK788" s="370"/>
      <c r="HL788" s="370"/>
      <c r="HM788" s="370"/>
      <c r="HN788" s="370"/>
      <c r="HO788" s="370"/>
      <c r="HP788" s="370"/>
      <c r="HQ788" s="370"/>
      <c r="HR788" s="370"/>
      <c r="HS788" s="370"/>
      <c r="HT788" s="370"/>
      <c r="HU788" s="370"/>
      <c r="HV788" s="370"/>
      <c r="HW788" s="370"/>
      <c r="HX788" s="370"/>
      <c r="HY788" s="370"/>
      <c r="HZ788" s="370"/>
      <c r="IA788" s="370"/>
      <c r="IB788" s="370"/>
      <c r="IC788" s="370"/>
      <c r="ID788" s="370"/>
      <c r="IE788" s="370"/>
      <c r="IF788" s="370"/>
      <c r="IG788" s="370"/>
      <c r="IH788" s="370"/>
      <c r="II788" s="370"/>
      <c r="IJ788" s="370"/>
      <c r="IK788" s="370"/>
    </row>
    <row r="789" spans="1:245" s="363" customFormat="1" ht="54" customHeight="1">
      <c r="A789" s="1027" t="s">
        <v>767</v>
      </c>
      <c r="B789" s="1027"/>
      <c r="C789" s="1027"/>
      <c r="D789" s="1049"/>
      <c r="E789" s="1049"/>
      <c r="F789" s="1049"/>
      <c r="G789" s="1049"/>
      <c r="H789" s="1049"/>
      <c r="I789" s="1049"/>
      <c r="J789" s="1049"/>
      <c r="K789" s="1049"/>
      <c r="ES789" s="370"/>
      <c r="ET789" s="370"/>
      <c r="EV789" s="370"/>
      <c r="EW789" s="370"/>
      <c r="EX789" s="370"/>
      <c r="EY789" s="370"/>
      <c r="EZ789" s="370"/>
      <c r="FA789" s="370"/>
      <c r="FB789" s="370"/>
      <c r="FC789" s="370"/>
      <c r="FD789" s="370"/>
      <c r="FE789" s="370"/>
      <c r="FF789" s="370"/>
      <c r="FG789" s="370"/>
      <c r="FH789" s="370"/>
      <c r="FI789" s="370"/>
      <c r="FJ789" s="370"/>
      <c r="FK789" s="370"/>
      <c r="FL789" s="370"/>
      <c r="FM789" s="370"/>
      <c r="FN789" s="370"/>
      <c r="FO789" s="370"/>
      <c r="FP789" s="370"/>
      <c r="FQ789" s="370"/>
      <c r="FR789" s="370"/>
      <c r="FS789" s="370"/>
      <c r="FT789" s="370"/>
      <c r="FU789" s="370"/>
      <c r="FV789" s="370"/>
      <c r="FW789" s="370"/>
      <c r="FX789" s="370"/>
      <c r="FY789" s="370"/>
      <c r="FZ789" s="370"/>
      <c r="GA789" s="370"/>
      <c r="GB789" s="370"/>
      <c r="GC789" s="370"/>
      <c r="GD789" s="370"/>
      <c r="GE789" s="370"/>
      <c r="GF789" s="370"/>
      <c r="GG789" s="370"/>
      <c r="GH789" s="370"/>
      <c r="GI789" s="370"/>
      <c r="GJ789" s="370"/>
      <c r="GK789" s="370"/>
      <c r="GL789" s="370"/>
      <c r="GM789" s="370"/>
      <c r="GN789" s="370"/>
      <c r="GO789" s="370"/>
      <c r="GP789" s="370"/>
      <c r="GQ789" s="370"/>
      <c r="GR789" s="370"/>
      <c r="GS789" s="370"/>
      <c r="GT789" s="370"/>
      <c r="GU789" s="370"/>
      <c r="GV789" s="370"/>
      <c r="GW789" s="370"/>
      <c r="GX789" s="370"/>
      <c r="GY789" s="370"/>
      <c r="GZ789" s="370"/>
      <c r="HA789" s="370"/>
      <c r="HB789" s="370"/>
      <c r="HC789" s="370"/>
      <c r="HD789" s="370"/>
      <c r="HE789" s="370"/>
      <c r="HF789" s="370"/>
      <c r="HG789" s="370"/>
      <c r="HH789" s="370"/>
      <c r="HI789" s="370"/>
      <c r="HJ789" s="370"/>
      <c r="HK789" s="370"/>
      <c r="HL789" s="370"/>
      <c r="HM789" s="370"/>
      <c r="HN789" s="370"/>
      <c r="HO789" s="370"/>
      <c r="HP789" s="370"/>
      <c r="HQ789" s="370"/>
      <c r="HR789" s="370"/>
      <c r="HS789" s="370"/>
      <c r="HT789" s="370"/>
      <c r="HU789" s="370"/>
      <c r="HV789" s="370"/>
      <c r="HW789" s="370"/>
      <c r="HX789" s="370"/>
      <c r="HY789" s="370"/>
      <c r="HZ789" s="370"/>
      <c r="IA789" s="370"/>
      <c r="IB789" s="370"/>
      <c r="IC789" s="370"/>
      <c r="ID789" s="370"/>
      <c r="IE789" s="370"/>
      <c r="IF789" s="370"/>
      <c r="IG789" s="370"/>
      <c r="IH789" s="370"/>
      <c r="II789" s="370"/>
      <c r="IJ789" s="370"/>
      <c r="IK789" s="370"/>
    </row>
    <row r="790" spans="1:245" s="363" customFormat="1" ht="6" customHeight="1">
      <c r="A790" s="508"/>
      <c r="B790" s="508"/>
      <c r="C790" s="508"/>
      <c r="D790" s="364"/>
      <c r="E790" s="364"/>
      <c r="F790" s="364"/>
      <c r="G790" s="364"/>
      <c r="H790" s="364"/>
      <c r="I790" s="364"/>
      <c r="J790" s="364"/>
      <c r="K790" s="364"/>
      <c r="ES790" s="370"/>
      <c r="ET790" s="370"/>
      <c r="EV790" s="370"/>
      <c r="EW790" s="370"/>
      <c r="EX790" s="370"/>
      <c r="EY790" s="370"/>
      <c r="EZ790" s="370"/>
      <c r="FA790" s="370"/>
      <c r="FB790" s="370"/>
      <c r="FC790" s="370"/>
      <c r="FD790" s="370"/>
      <c r="FE790" s="370"/>
      <c r="FF790" s="370"/>
      <c r="FG790" s="370"/>
      <c r="FH790" s="370"/>
      <c r="FI790" s="370"/>
      <c r="FJ790" s="370"/>
      <c r="FK790" s="370"/>
      <c r="FL790" s="370"/>
      <c r="FM790" s="370"/>
      <c r="FN790" s="370"/>
      <c r="FO790" s="370"/>
      <c r="FP790" s="370"/>
      <c r="FQ790" s="370"/>
      <c r="FR790" s="370"/>
      <c r="FS790" s="370"/>
      <c r="FT790" s="370"/>
      <c r="FU790" s="370"/>
      <c r="FV790" s="370"/>
      <c r="FW790" s="370"/>
      <c r="FX790" s="370"/>
      <c r="FY790" s="370"/>
      <c r="FZ790" s="370"/>
      <c r="GA790" s="370"/>
      <c r="GB790" s="370"/>
      <c r="GC790" s="370"/>
      <c r="GD790" s="370"/>
      <c r="GE790" s="370"/>
      <c r="GF790" s="370"/>
      <c r="GG790" s="370"/>
      <c r="GH790" s="370"/>
      <c r="GI790" s="370"/>
      <c r="GJ790" s="370"/>
      <c r="GK790" s="370"/>
      <c r="GL790" s="370"/>
      <c r="GM790" s="370"/>
      <c r="GN790" s="370"/>
      <c r="GO790" s="370"/>
      <c r="GP790" s="370"/>
      <c r="GQ790" s="370"/>
      <c r="GR790" s="370"/>
      <c r="GS790" s="370"/>
      <c r="GT790" s="370"/>
      <c r="GU790" s="370"/>
      <c r="GV790" s="370"/>
      <c r="GW790" s="370"/>
      <c r="GX790" s="370"/>
      <c r="GY790" s="370"/>
      <c r="GZ790" s="370"/>
      <c r="HA790" s="370"/>
      <c r="HB790" s="370"/>
      <c r="HC790" s="370"/>
      <c r="HD790" s="370"/>
      <c r="HE790" s="370"/>
      <c r="HF790" s="370"/>
      <c r="HG790" s="370"/>
      <c r="HH790" s="370"/>
      <c r="HI790" s="370"/>
      <c r="HJ790" s="370"/>
      <c r="HK790" s="370"/>
      <c r="HL790" s="370"/>
      <c r="HM790" s="370"/>
      <c r="HN790" s="370"/>
      <c r="HO790" s="370"/>
      <c r="HP790" s="370"/>
      <c r="HQ790" s="370"/>
      <c r="HR790" s="370"/>
      <c r="HS790" s="370"/>
      <c r="HT790" s="370"/>
      <c r="HU790" s="370"/>
      <c r="HV790" s="370"/>
      <c r="HW790" s="370"/>
      <c r="HX790" s="370"/>
      <c r="HY790" s="370"/>
      <c r="HZ790" s="370"/>
      <c r="IA790" s="370"/>
      <c r="IB790" s="370"/>
      <c r="IC790" s="370"/>
      <c r="ID790" s="370"/>
      <c r="IE790" s="370"/>
      <c r="IF790" s="370"/>
      <c r="IG790" s="370"/>
      <c r="IH790" s="370"/>
      <c r="II790" s="370"/>
      <c r="IJ790" s="370"/>
      <c r="IK790" s="370"/>
    </row>
    <row r="791" spans="1:245" s="363" customFormat="1" ht="27" customHeight="1">
      <c r="A791" s="1055" t="s">
        <v>179</v>
      </c>
      <c r="B791" s="1055"/>
      <c r="C791" s="1055"/>
      <c r="D791" s="1049"/>
      <c r="E791" s="1049"/>
      <c r="F791" s="1049"/>
      <c r="G791" s="1049"/>
      <c r="H791" s="1049"/>
      <c r="I791" s="1049"/>
      <c r="J791" s="1049"/>
      <c r="K791" s="1049"/>
      <c r="L791" s="364"/>
      <c r="ED791" s="370"/>
      <c r="EE791" s="370"/>
      <c r="EF791" s="370"/>
      <c r="EG791" s="370"/>
      <c r="EV791" s="370"/>
      <c r="EW791" s="370"/>
      <c r="EX791" s="370"/>
      <c r="EY791" s="370"/>
      <c r="EZ791" s="370"/>
      <c r="FA791" s="370"/>
      <c r="FB791" s="370"/>
      <c r="FC791" s="370"/>
      <c r="FD791" s="370"/>
      <c r="FE791" s="370"/>
      <c r="FF791" s="370"/>
      <c r="FG791" s="370"/>
      <c r="FH791" s="370"/>
      <c r="FI791" s="370"/>
      <c r="FJ791" s="370"/>
      <c r="FK791" s="370"/>
      <c r="FL791" s="370"/>
      <c r="FM791" s="370"/>
      <c r="FN791" s="370"/>
      <c r="FO791" s="370"/>
      <c r="FP791" s="370"/>
      <c r="FQ791" s="370"/>
      <c r="FR791" s="370"/>
      <c r="FS791" s="370"/>
      <c r="FT791" s="370"/>
      <c r="FU791" s="370"/>
      <c r="FV791" s="370"/>
      <c r="FW791" s="370"/>
      <c r="FX791" s="370"/>
      <c r="FY791" s="370"/>
      <c r="FZ791" s="370"/>
      <c r="GA791" s="370"/>
      <c r="GB791" s="370"/>
      <c r="GC791" s="370"/>
      <c r="GD791" s="370"/>
      <c r="GE791" s="370"/>
      <c r="GF791" s="370"/>
      <c r="GG791" s="370"/>
      <c r="GH791" s="370"/>
      <c r="GI791" s="370"/>
      <c r="GJ791" s="370"/>
      <c r="GK791" s="370"/>
      <c r="GL791" s="370"/>
      <c r="GM791" s="370"/>
      <c r="GN791" s="370"/>
      <c r="GO791" s="370"/>
      <c r="GP791" s="370"/>
      <c r="GQ791" s="370"/>
      <c r="GR791" s="370"/>
      <c r="GS791" s="370"/>
      <c r="GT791" s="370"/>
      <c r="GU791" s="370"/>
      <c r="GV791" s="370"/>
      <c r="GW791" s="370"/>
      <c r="GX791" s="370"/>
      <c r="GY791" s="370"/>
      <c r="GZ791" s="370"/>
      <c r="HA791" s="370"/>
      <c r="HB791" s="370"/>
      <c r="HC791" s="370"/>
      <c r="HD791" s="370"/>
      <c r="HE791" s="370"/>
      <c r="HF791" s="370"/>
      <c r="HG791" s="370"/>
      <c r="HH791" s="370"/>
      <c r="HI791" s="370"/>
      <c r="HJ791" s="370"/>
      <c r="HK791" s="370"/>
      <c r="HL791" s="370"/>
      <c r="HM791" s="370"/>
      <c r="HN791" s="370"/>
      <c r="HO791" s="370"/>
      <c r="HP791" s="370"/>
      <c r="HQ791" s="370"/>
      <c r="HR791" s="370"/>
      <c r="HS791" s="370"/>
      <c r="HT791" s="370"/>
      <c r="HU791" s="370"/>
      <c r="HV791" s="370"/>
      <c r="HW791" s="370"/>
      <c r="HX791" s="370"/>
      <c r="HY791" s="370"/>
      <c r="HZ791" s="370"/>
      <c r="IA791" s="370"/>
      <c r="IB791" s="370"/>
      <c r="IC791" s="370"/>
      <c r="ID791" s="370"/>
      <c r="IE791" s="370"/>
      <c r="IF791" s="370"/>
      <c r="IG791" s="370"/>
      <c r="IH791" s="370"/>
      <c r="II791" s="370"/>
      <c r="IJ791" s="370"/>
      <c r="IK791" s="370"/>
    </row>
    <row r="792" spans="1:245" s="363" customFormat="1" ht="5.25" customHeight="1">
      <c r="A792" s="364"/>
      <c r="B792" s="364"/>
      <c r="C792" s="364"/>
      <c r="D792" s="364"/>
      <c r="E792" s="364"/>
      <c r="F792" s="364"/>
      <c r="G792" s="364"/>
      <c r="H792" s="364"/>
      <c r="I792" s="364"/>
      <c r="J792" s="364"/>
      <c r="K792" s="364"/>
      <c r="L792" s="364"/>
      <c r="ED792" s="370"/>
      <c r="EE792" s="370"/>
      <c r="EF792" s="370"/>
      <c r="EG792" s="370"/>
      <c r="EV792" s="370"/>
      <c r="EW792" s="370"/>
      <c r="EX792" s="370"/>
      <c r="EY792" s="370"/>
      <c r="EZ792" s="370"/>
      <c r="FA792" s="370"/>
      <c r="FB792" s="370"/>
      <c r="FC792" s="370"/>
      <c r="FD792" s="370"/>
      <c r="FE792" s="370"/>
      <c r="FF792" s="370"/>
      <c r="FG792" s="370"/>
      <c r="FH792" s="370"/>
      <c r="FI792" s="370"/>
      <c r="FJ792" s="370"/>
      <c r="FK792" s="370"/>
      <c r="FL792" s="370"/>
      <c r="FM792" s="370"/>
      <c r="FN792" s="370"/>
      <c r="FO792" s="370"/>
      <c r="FP792" s="370"/>
      <c r="FQ792" s="370"/>
      <c r="FR792" s="370"/>
      <c r="FS792" s="370"/>
      <c r="FT792" s="370"/>
      <c r="FU792" s="370"/>
      <c r="FV792" s="370"/>
      <c r="FW792" s="370"/>
      <c r="FX792" s="370"/>
      <c r="FY792" s="370"/>
      <c r="FZ792" s="370"/>
      <c r="GA792" s="370"/>
      <c r="GB792" s="370"/>
      <c r="GC792" s="370"/>
      <c r="GD792" s="370"/>
      <c r="GE792" s="370"/>
      <c r="GF792" s="370"/>
      <c r="GG792" s="370"/>
      <c r="GH792" s="370"/>
      <c r="GI792" s="370"/>
      <c r="GJ792" s="370"/>
      <c r="GK792" s="370"/>
      <c r="GL792" s="370"/>
      <c r="GM792" s="370"/>
      <c r="GN792" s="370"/>
      <c r="GO792" s="370"/>
      <c r="GP792" s="370"/>
      <c r="GQ792" s="370"/>
      <c r="GR792" s="370"/>
      <c r="GS792" s="370"/>
      <c r="GT792" s="370"/>
      <c r="GU792" s="370"/>
      <c r="GV792" s="370"/>
      <c r="GW792" s="370"/>
      <c r="GX792" s="370"/>
      <c r="GY792" s="370"/>
      <c r="GZ792" s="370"/>
      <c r="HA792" s="370"/>
      <c r="HB792" s="370"/>
      <c r="HC792" s="370"/>
      <c r="HD792" s="370"/>
      <c r="HE792" s="370"/>
      <c r="HF792" s="370"/>
      <c r="HG792" s="370"/>
      <c r="HH792" s="370"/>
      <c r="HI792" s="370"/>
      <c r="HJ792" s="370"/>
      <c r="HK792" s="370"/>
      <c r="HL792" s="370"/>
      <c r="HM792" s="370"/>
      <c r="HN792" s="370"/>
      <c r="HO792" s="370"/>
      <c r="HP792" s="370"/>
      <c r="HQ792" s="370"/>
      <c r="HR792" s="370"/>
      <c r="HS792" s="370"/>
      <c r="HT792" s="370"/>
      <c r="HU792" s="370"/>
      <c r="HV792" s="370"/>
      <c r="HW792" s="370"/>
      <c r="HX792" s="370"/>
      <c r="HY792" s="370"/>
      <c r="HZ792" s="370"/>
      <c r="IA792" s="370"/>
      <c r="IB792" s="370"/>
      <c r="IC792" s="370"/>
      <c r="ID792" s="370"/>
      <c r="IE792" s="370"/>
      <c r="IF792" s="370"/>
      <c r="IG792" s="370"/>
      <c r="IH792" s="370"/>
      <c r="II792" s="370"/>
      <c r="IJ792" s="370"/>
      <c r="IK792" s="370"/>
    </row>
    <row r="793" spans="1:245" s="363" customFormat="1" ht="40.5" customHeight="1">
      <c r="A793" s="1055" t="s">
        <v>180</v>
      </c>
      <c r="B793" s="1055"/>
      <c r="C793" s="1055"/>
      <c r="D793" s="1049"/>
      <c r="E793" s="1049"/>
      <c r="F793" s="1049"/>
      <c r="G793" s="1049"/>
      <c r="H793" s="1049"/>
      <c r="I793" s="1049"/>
      <c r="J793" s="1049"/>
      <c r="K793" s="1049"/>
      <c r="L793" s="364"/>
      <c r="ED793" s="370"/>
      <c r="EE793" s="370"/>
      <c r="EF793" s="370"/>
      <c r="EG793" s="370"/>
      <c r="EV793" s="370"/>
      <c r="EW793" s="370"/>
      <c r="EX793" s="370"/>
      <c r="EY793" s="370"/>
      <c r="EZ793" s="370"/>
      <c r="FA793" s="370"/>
      <c r="FB793" s="370"/>
      <c r="FC793" s="370"/>
      <c r="FD793" s="370"/>
      <c r="FE793" s="370"/>
      <c r="FF793" s="370"/>
      <c r="FG793" s="370"/>
      <c r="FH793" s="370"/>
      <c r="FI793" s="370"/>
      <c r="FJ793" s="370"/>
      <c r="FK793" s="370"/>
      <c r="FL793" s="370"/>
      <c r="FM793" s="370"/>
      <c r="FN793" s="370"/>
      <c r="FO793" s="370"/>
      <c r="FP793" s="370"/>
      <c r="FQ793" s="370"/>
      <c r="FR793" s="370"/>
      <c r="FS793" s="370"/>
      <c r="FT793" s="370"/>
      <c r="FU793" s="370"/>
      <c r="FV793" s="370"/>
      <c r="FW793" s="370"/>
      <c r="FX793" s="370"/>
      <c r="FY793" s="370"/>
      <c r="FZ793" s="370"/>
      <c r="GA793" s="370"/>
      <c r="GB793" s="370"/>
      <c r="GC793" s="370"/>
      <c r="GD793" s="370"/>
      <c r="GE793" s="370"/>
      <c r="GF793" s="370"/>
      <c r="GG793" s="370"/>
      <c r="GH793" s="370"/>
      <c r="GI793" s="370"/>
      <c r="GJ793" s="370"/>
      <c r="GK793" s="370"/>
      <c r="GL793" s="370"/>
      <c r="GM793" s="370"/>
      <c r="GN793" s="370"/>
      <c r="GO793" s="370"/>
      <c r="GP793" s="370"/>
      <c r="GQ793" s="370"/>
      <c r="GR793" s="370"/>
      <c r="GS793" s="370"/>
      <c r="GT793" s="370"/>
      <c r="GU793" s="370"/>
      <c r="GV793" s="370"/>
      <c r="GW793" s="370"/>
      <c r="GX793" s="370"/>
      <c r="GY793" s="370"/>
      <c r="GZ793" s="370"/>
      <c r="HA793" s="370"/>
      <c r="HB793" s="370"/>
      <c r="HC793" s="370"/>
      <c r="HD793" s="370"/>
      <c r="HE793" s="370"/>
      <c r="HF793" s="370"/>
      <c r="HG793" s="370"/>
      <c r="HH793" s="370"/>
      <c r="HI793" s="370"/>
      <c r="HJ793" s="370"/>
      <c r="HK793" s="370"/>
      <c r="HL793" s="370"/>
      <c r="HM793" s="370"/>
      <c r="HN793" s="370"/>
      <c r="HO793" s="370"/>
      <c r="HP793" s="370"/>
      <c r="HQ793" s="370"/>
      <c r="HR793" s="370"/>
      <c r="HS793" s="370"/>
      <c r="HT793" s="370"/>
      <c r="HU793" s="370"/>
      <c r="HV793" s="370"/>
      <c r="HW793" s="370"/>
      <c r="HX793" s="370"/>
      <c r="HY793" s="370"/>
      <c r="HZ793" s="370"/>
      <c r="IA793" s="370"/>
      <c r="IB793" s="370"/>
      <c r="IC793" s="370"/>
      <c r="ID793" s="370"/>
      <c r="IE793" s="370"/>
      <c r="IF793" s="370"/>
      <c r="IG793" s="370"/>
      <c r="IH793" s="370"/>
      <c r="II793" s="370"/>
      <c r="IJ793" s="370"/>
      <c r="IK793" s="370"/>
    </row>
    <row r="794" spans="1:245" s="363" customFormat="1" ht="5.25" customHeight="1">
      <c r="A794" s="364"/>
      <c r="B794" s="364"/>
      <c r="C794" s="364"/>
      <c r="D794" s="364"/>
      <c r="E794" s="364"/>
      <c r="F794" s="364"/>
      <c r="G794" s="364"/>
      <c r="H794" s="364"/>
      <c r="I794" s="364"/>
      <c r="J794" s="364"/>
      <c r="K794" s="364"/>
      <c r="L794" s="364"/>
      <c r="ED794" s="370"/>
      <c r="EE794" s="370"/>
      <c r="EF794" s="370"/>
      <c r="EG794" s="370"/>
      <c r="EV794" s="370"/>
      <c r="EW794" s="370"/>
      <c r="EX794" s="370"/>
      <c r="EY794" s="370"/>
      <c r="EZ794" s="370"/>
      <c r="FA794" s="370"/>
      <c r="FB794" s="370"/>
      <c r="FC794" s="370"/>
      <c r="FD794" s="370"/>
      <c r="FE794" s="370"/>
      <c r="FF794" s="370"/>
      <c r="FG794" s="370"/>
      <c r="FH794" s="370"/>
      <c r="FI794" s="370"/>
      <c r="FJ794" s="370"/>
      <c r="FK794" s="370"/>
      <c r="FL794" s="370"/>
      <c r="FM794" s="370"/>
      <c r="FN794" s="370"/>
      <c r="FO794" s="370"/>
      <c r="FP794" s="370"/>
      <c r="FQ794" s="370"/>
      <c r="FR794" s="370"/>
      <c r="FS794" s="370"/>
      <c r="FT794" s="370"/>
      <c r="FU794" s="370"/>
      <c r="FV794" s="370"/>
      <c r="FW794" s="370"/>
      <c r="FX794" s="370"/>
      <c r="FY794" s="370"/>
      <c r="FZ794" s="370"/>
      <c r="GA794" s="370"/>
      <c r="GB794" s="370"/>
      <c r="GC794" s="370"/>
      <c r="GD794" s="370"/>
      <c r="GE794" s="370"/>
      <c r="GF794" s="370"/>
      <c r="GG794" s="370"/>
      <c r="GH794" s="370"/>
      <c r="GI794" s="370"/>
      <c r="GJ794" s="370"/>
      <c r="GK794" s="370"/>
      <c r="GL794" s="370"/>
      <c r="GM794" s="370"/>
      <c r="GN794" s="370"/>
      <c r="GO794" s="370"/>
      <c r="GP794" s="370"/>
      <c r="GQ794" s="370"/>
      <c r="GR794" s="370"/>
      <c r="GS794" s="370"/>
      <c r="GT794" s="370"/>
      <c r="GU794" s="370"/>
      <c r="GV794" s="370"/>
      <c r="GW794" s="370"/>
      <c r="GX794" s="370"/>
      <c r="GY794" s="370"/>
      <c r="GZ794" s="370"/>
      <c r="HA794" s="370"/>
      <c r="HB794" s="370"/>
      <c r="HC794" s="370"/>
      <c r="HD794" s="370"/>
      <c r="HE794" s="370"/>
      <c r="HF794" s="370"/>
      <c r="HG794" s="370"/>
      <c r="HH794" s="370"/>
      <c r="HI794" s="370"/>
      <c r="HJ794" s="370"/>
      <c r="HK794" s="370"/>
      <c r="HL794" s="370"/>
      <c r="HM794" s="370"/>
      <c r="HN794" s="370"/>
      <c r="HO794" s="370"/>
      <c r="HP794" s="370"/>
      <c r="HQ794" s="370"/>
      <c r="HR794" s="370"/>
      <c r="HS794" s="370"/>
      <c r="HT794" s="370"/>
      <c r="HU794" s="370"/>
      <c r="HV794" s="370"/>
      <c r="HW794" s="370"/>
      <c r="HX794" s="370"/>
      <c r="HY794" s="370"/>
      <c r="HZ794" s="370"/>
      <c r="IA794" s="370"/>
      <c r="IB794" s="370"/>
      <c r="IC794" s="370"/>
      <c r="ID794" s="370"/>
      <c r="IE794" s="370"/>
      <c r="IF794" s="370"/>
      <c r="IG794" s="370"/>
      <c r="IH794" s="370"/>
      <c r="II794" s="370"/>
      <c r="IJ794" s="370"/>
      <c r="IK794" s="370"/>
    </row>
    <row r="795" spans="1:245" s="363" customFormat="1" ht="41.25" customHeight="1">
      <c r="A795" s="1055" t="s">
        <v>845</v>
      </c>
      <c r="B795" s="1055"/>
      <c r="C795" s="1055"/>
      <c r="D795" s="1049"/>
      <c r="E795" s="1049"/>
      <c r="F795" s="1049"/>
      <c r="G795" s="1049"/>
      <c r="H795" s="1049"/>
      <c r="I795" s="1049"/>
      <c r="J795" s="1049"/>
      <c r="K795" s="1049"/>
      <c r="L795" s="364"/>
      <c r="ED795" s="370"/>
      <c r="EE795" s="370"/>
      <c r="EF795" s="370"/>
      <c r="EG795" s="370"/>
      <c r="EV795" s="370"/>
      <c r="EW795" s="370"/>
      <c r="EX795" s="370"/>
      <c r="EY795" s="370"/>
      <c r="EZ795" s="370"/>
      <c r="FA795" s="370"/>
      <c r="FB795" s="370"/>
      <c r="FC795" s="370"/>
      <c r="FD795" s="370"/>
      <c r="FE795" s="370"/>
      <c r="FF795" s="370"/>
      <c r="FG795" s="370"/>
      <c r="FH795" s="370"/>
      <c r="FI795" s="370"/>
      <c r="FJ795" s="370"/>
      <c r="FK795" s="370"/>
      <c r="FL795" s="370"/>
      <c r="FM795" s="370"/>
      <c r="FN795" s="370"/>
      <c r="FO795" s="370"/>
      <c r="FP795" s="370"/>
      <c r="FQ795" s="370"/>
      <c r="FR795" s="370"/>
      <c r="FS795" s="370"/>
      <c r="FT795" s="370"/>
      <c r="FU795" s="370"/>
      <c r="FV795" s="370"/>
      <c r="FW795" s="370"/>
      <c r="FX795" s="370"/>
      <c r="FY795" s="370"/>
      <c r="FZ795" s="370"/>
      <c r="GA795" s="370"/>
      <c r="GB795" s="370"/>
      <c r="GC795" s="370"/>
      <c r="GD795" s="370"/>
      <c r="GE795" s="370"/>
      <c r="GF795" s="370"/>
      <c r="GG795" s="370"/>
      <c r="GH795" s="370"/>
      <c r="GI795" s="370"/>
      <c r="GJ795" s="370"/>
      <c r="GK795" s="370"/>
      <c r="GL795" s="370"/>
      <c r="GM795" s="370"/>
      <c r="GN795" s="370"/>
      <c r="GO795" s="370"/>
      <c r="GP795" s="370"/>
      <c r="GQ795" s="370"/>
      <c r="GR795" s="370"/>
      <c r="GS795" s="370"/>
      <c r="GT795" s="370"/>
      <c r="GU795" s="370"/>
      <c r="GV795" s="370"/>
      <c r="GW795" s="370"/>
      <c r="GX795" s="370"/>
      <c r="GY795" s="370"/>
      <c r="GZ795" s="370"/>
      <c r="HA795" s="370"/>
      <c r="HB795" s="370"/>
      <c r="HC795" s="370"/>
      <c r="HD795" s="370"/>
      <c r="HE795" s="370"/>
      <c r="HF795" s="370"/>
      <c r="HG795" s="370"/>
      <c r="HH795" s="370"/>
      <c r="HI795" s="370"/>
      <c r="HJ795" s="370"/>
      <c r="HK795" s="370"/>
      <c r="HL795" s="370"/>
      <c r="HM795" s="370"/>
      <c r="HN795" s="370"/>
      <c r="HO795" s="370"/>
      <c r="HP795" s="370"/>
      <c r="HQ795" s="370"/>
      <c r="HR795" s="370"/>
      <c r="HS795" s="370"/>
      <c r="HT795" s="370"/>
      <c r="HU795" s="370"/>
      <c r="HV795" s="370"/>
      <c r="HW795" s="370"/>
      <c r="HX795" s="370"/>
      <c r="HY795" s="370"/>
      <c r="HZ795" s="370"/>
      <c r="IA795" s="370"/>
      <c r="IB795" s="370"/>
      <c r="IC795" s="370"/>
      <c r="ID795" s="370"/>
      <c r="IE795" s="370"/>
      <c r="IF795" s="370"/>
      <c r="IG795" s="370"/>
      <c r="IH795" s="370"/>
      <c r="II795" s="370"/>
      <c r="IJ795" s="370"/>
      <c r="IK795" s="370"/>
    </row>
    <row r="796" spans="1:245" s="363" customFormat="1" ht="5.25" customHeight="1">
      <c r="A796" s="364"/>
      <c r="B796" s="364"/>
      <c r="C796" s="364"/>
      <c r="D796" s="364"/>
      <c r="E796" s="364"/>
      <c r="F796" s="364"/>
      <c r="G796" s="364"/>
      <c r="H796" s="364"/>
      <c r="I796" s="364"/>
      <c r="J796" s="364"/>
      <c r="K796" s="364"/>
      <c r="L796" s="364"/>
      <c r="ED796" s="370"/>
      <c r="EE796" s="370"/>
      <c r="EF796" s="370"/>
      <c r="EG796" s="370"/>
      <c r="EV796" s="370"/>
      <c r="EW796" s="370"/>
      <c r="EX796" s="370"/>
      <c r="EY796" s="370"/>
      <c r="EZ796" s="370"/>
      <c r="FA796" s="370"/>
      <c r="FB796" s="370"/>
      <c r="FC796" s="370"/>
      <c r="FD796" s="370"/>
      <c r="FE796" s="370"/>
      <c r="FF796" s="370"/>
      <c r="FG796" s="370"/>
      <c r="FH796" s="370"/>
      <c r="FI796" s="370"/>
      <c r="FJ796" s="370"/>
      <c r="FK796" s="370"/>
      <c r="FL796" s="370"/>
      <c r="FM796" s="370"/>
      <c r="FN796" s="370"/>
      <c r="FO796" s="370"/>
      <c r="FP796" s="370"/>
      <c r="FQ796" s="370"/>
      <c r="FR796" s="370"/>
      <c r="FS796" s="370"/>
      <c r="FT796" s="370"/>
      <c r="FU796" s="370"/>
      <c r="FV796" s="370"/>
      <c r="FW796" s="370"/>
      <c r="FX796" s="370"/>
      <c r="FY796" s="370"/>
      <c r="FZ796" s="370"/>
      <c r="GA796" s="370"/>
      <c r="GB796" s="370"/>
      <c r="GC796" s="370"/>
      <c r="GD796" s="370"/>
      <c r="GE796" s="370"/>
      <c r="GF796" s="370"/>
      <c r="GG796" s="370"/>
      <c r="GH796" s="370"/>
      <c r="GI796" s="370"/>
      <c r="GJ796" s="370"/>
      <c r="GK796" s="370"/>
      <c r="GL796" s="370"/>
      <c r="GM796" s="370"/>
      <c r="GN796" s="370"/>
      <c r="GO796" s="370"/>
      <c r="GP796" s="370"/>
      <c r="GQ796" s="370"/>
      <c r="GR796" s="370"/>
      <c r="GS796" s="370"/>
      <c r="GT796" s="370"/>
      <c r="GU796" s="370"/>
      <c r="GV796" s="370"/>
      <c r="GW796" s="370"/>
      <c r="GX796" s="370"/>
      <c r="GY796" s="370"/>
      <c r="GZ796" s="370"/>
      <c r="HA796" s="370"/>
      <c r="HB796" s="370"/>
      <c r="HC796" s="370"/>
      <c r="HD796" s="370"/>
      <c r="HE796" s="370"/>
      <c r="HF796" s="370"/>
      <c r="HG796" s="370"/>
      <c r="HH796" s="370"/>
      <c r="HI796" s="370"/>
      <c r="HJ796" s="370"/>
      <c r="HK796" s="370"/>
      <c r="HL796" s="370"/>
      <c r="HM796" s="370"/>
      <c r="HN796" s="370"/>
      <c r="HO796" s="370"/>
      <c r="HP796" s="370"/>
      <c r="HQ796" s="370"/>
      <c r="HR796" s="370"/>
      <c r="HS796" s="370"/>
      <c r="HT796" s="370"/>
      <c r="HU796" s="370"/>
      <c r="HV796" s="370"/>
      <c r="HW796" s="370"/>
      <c r="HX796" s="370"/>
      <c r="HY796" s="370"/>
      <c r="HZ796" s="370"/>
      <c r="IA796" s="370"/>
      <c r="IB796" s="370"/>
      <c r="IC796" s="370"/>
      <c r="ID796" s="370"/>
      <c r="IE796" s="370"/>
      <c r="IF796" s="370"/>
      <c r="IG796" s="370"/>
      <c r="IH796" s="370"/>
      <c r="II796" s="370"/>
      <c r="IJ796" s="370"/>
      <c r="IK796" s="370"/>
    </row>
    <row r="797" spans="1:245" s="363" customFormat="1" ht="27" customHeight="1">
      <c r="A797" s="1055" t="s">
        <v>181</v>
      </c>
      <c r="B797" s="1055"/>
      <c r="C797" s="1055"/>
      <c r="D797" s="1049"/>
      <c r="E797" s="1049"/>
      <c r="F797" s="1049"/>
      <c r="G797" s="1049"/>
      <c r="H797" s="1049"/>
      <c r="I797" s="1049"/>
      <c r="J797" s="1049"/>
      <c r="K797" s="1049"/>
      <c r="L797" s="364"/>
      <c r="ED797" s="370"/>
      <c r="EE797" s="370"/>
      <c r="EF797" s="370"/>
      <c r="EG797" s="370"/>
      <c r="EV797" s="370"/>
      <c r="EW797" s="370"/>
      <c r="EX797" s="370"/>
      <c r="EY797" s="370"/>
      <c r="EZ797" s="370"/>
      <c r="FA797" s="370"/>
      <c r="FB797" s="370"/>
      <c r="FC797" s="370"/>
      <c r="FD797" s="370"/>
      <c r="FE797" s="370"/>
      <c r="FF797" s="370"/>
      <c r="FG797" s="370"/>
      <c r="FH797" s="370"/>
      <c r="FI797" s="370"/>
      <c r="FJ797" s="370"/>
      <c r="FK797" s="370"/>
      <c r="FL797" s="370"/>
      <c r="FM797" s="370"/>
      <c r="FN797" s="370"/>
      <c r="FO797" s="370"/>
      <c r="FP797" s="370"/>
      <c r="FQ797" s="370"/>
      <c r="FR797" s="370"/>
      <c r="FS797" s="370"/>
      <c r="FT797" s="370"/>
      <c r="FU797" s="370"/>
      <c r="FV797" s="370"/>
      <c r="FW797" s="370"/>
      <c r="FX797" s="370"/>
      <c r="FY797" s="370"/>
      <c r="FZ797" s="370"/>
      <c r="GA797" s="370"/>
      <c r="GB797" s="370"/>
      <c r="GC797" s="370"/>
      <c r="GD797" s="370"/>
      <c r="GE797" s="370"/>
      <c r="GF797" s="370"/>
      <c r="GG797" s="370"/>
      <c r="GH797" s="370"/>
      <c r="GI797" s="370"/>
      <c r="GJ797" s="370"/>
      <c r="GK797" s="370"/>
      <c r="GL797" s="370"/>
      <c r="GM797" s="370"/>
      <c r="GN797" s="370"/>
      <c r="GO797" s="370"/>
      <c r="GP797" s="370"/>
      <c r="GQ797" s="370"/>
      <c r="GR797" s="370"/>
      <c r="GS797" s="370"/>
      <c r="GT797" s="370"/>
      <c r="GU797" s="370"/>
      <c r="GV797" s="370"/>
      <c r="GW797" s="370"/>
      <c r="GX797" s="370"/>
      <c r="GY797" s="370"/>
      <c r="GZ797" s="370"/>
      <c r="HA797" s="370"/>
      <c r="HB797" s="370"/>
      <c r="HC797" s="370"/>
      <c r="HD797" s="370"/>
      <c r="HE797" s="370"/>
      <c r="HF797" s="370"/>
      <c r="HG797" s="370"/>
      <c r="HH797" s="370"/>
      <c r="HI797" s="370"/>
      <c r="HJ797" s="370"/>
      <c r="HK797" s="370"/>
      <c r="HL797" s="370"/>
      <c r="HM797" s="370"/>
      <c r="HN797" s="370"/>
      <c r="HO797" s="370"/>
      <c r="HP797" s="370"/>
      <c r="HQ797" s="370"/>
      <c r="HR797" s="370"/>
      <c r="HS797" s="370"/>
      <c r="HT797" s="370"/>
      <c r="HU797" s="370"/>
      <c r="HV797" s="370"/>
      <c r="HW797" s="370"/>
      <c r="HX797" s="370"/>
      <c r="HY797" s="370"/>
      <c r="HZ797" s="370"/>
      <c r="IA797" s="370"/>
      <c r="IB797" s="370"/>
      <c r="IC797" s="370"/>
      <c r="ID797" s="370"/>
      <c r="IE797" s="370"/>
      <c r="IF797" s="370"/>
      <c r="IG797" s="370"/>
      <c r="IH797" s="370"/>
      <c r="II797" s="370"/>
      <c r="IJ797" s="370"/>
      <c r="IK797" s="370"/>
    </row>
    <row r="798" spans="1:245" s="363" customFormat="1" ht="13.5">
      <c r="A798" s="509"/>
      <c r="B798" s="509"/>
      <c r="C798" s="509"/>
      <c r="D798" s="364"/>
      <c r="E798" s="364"/>
      <c r="F798" s="364"/>
      <c r="G798" s="364"/>
      <c r="H798" s="364"/>
      <c r="I798" s="364"/>
      <c r="J798" s="364"/>
      <c r="K798" s="364"/>
      <c r="L798" s="364"/>
      <c r="ED798" s="370"/>
      <c r="EE798" s="370"/>
      <c r="EF798" s="370"/>
      <c r="EG798" s="370"/>
      <c r="EV798" s="370"/>
      <c r="EW798" s="370"/>
      <c r="EX798" s="370"/>
      <c r="EY798" s="370"/>
      <c r="EZ798" s="370"/>
      <c r="FA798" s="370"/>
      <c r="FB798" s="370"/>
      <c r="FC798" s="370"/>
      <c r="FD798" s="370"/>
      <c r="FE798" s="370"/>
      <c r="FF798" s="370"/>
      <c r="FG798" s="370"/>
      <c r="FH798" s="370"/>
      <c r="FI798" s="370"/>
      <c r="FJ798" s="370"/>
      <c r="FK798" s="370"/>
      <c r="FL798" s="370"/>
      <c r="FM798" s="370"/>
      <c r="FN798" s="370"/>
      <c r="FO798" s="370"/>
      <c r="FP798" s="370"/>
      <c r="FQ798" s="370"/>
      <c r="FR798" s="370"/>
      <c r="FS798" s="370"/>
      <c r="FT798" s="370"/>
      <c r="FU798" s="370"/>
      <c r="FV798" s="370"/>
      <c r="FW798" s="370"/>
      <c r="FX798" s="370"/>
      <c r="FY798" s="370"/>
      <c r="FZ798" s="370"/>
      <c r="GA798" s="370"/>
      <c r="GB798" s="370"/>
      <c r="GC798" s="370"/>
      <c r="GD798" s="370"/>
      <c r="GE798" s="370"/>
      <c r="GF798" s="370"/>
      <c r="GG798" s="370"/>
      <c r="GH798" s="370"/>
      <c r="GI798" s="370"/>
      <c r="GJ798" s="370"/>
      <c r="GK798" s="370"/>
      <c r="GL798" s="370"/>
      <c r="GM798" s="370"/>
      <c r="GN798" s="370"/>
      <c r="GO798" s="370"/>
      <c r="GP798" s="370"/>
      <c r="GQ798" s="370"/>
      <c r="GR798" s="370"/>
      <c r="GS798" s="370"/>
      <c r="GT798" s="370"/>
      <c r="GU798" s="370"/>
      <c r="GV798" s="370"/>
      <c r="GW798" s="370"/>
      <c r="GX798" s="370"/>
      <c r="GY798" s="370"/>
      <c r="GZ798" s="370"/>
      <c r="HA798" s="370"/>
      <c r="HB798" s="370"/>
      <c r="HC798" s="370"/>
      <c r="HD798" s="370"/>
      <c r="HE798" s="370"/>
      <c r="HF798" s="370"/>
      <c r="HG798" s="370"/>
      <c r="HH798" s="370"/>
      <c r="HI798" s="370"/>
      <c r="HJ798" s="370"/>
      <c r="HK798" s="370"/>
      <c r="HL798" s="370"/>
      <c r="HM798" s="370"/>
      <c r="HN798" s="370"/>
      <c r="HO798" s="370"/>
      <c r="HP798" s="370"/>
      <c r="HQ798" s="370"/>
      <c r="HR798" s="370"/>
      <c r="HS798" s="370"/>
      <c r="HT798" s="370"/>
      <c r="HU798" s="370"/>
      <c r="HV798" s="370"/>
      <c r="HW798" s="370"/>
      <c r="HX798" s="370"/>
      <c r="HY798" s="370"/>
      <c r="HZ798" s="370"/>
      <c r="IA798" s="370"/>
      <c r="IB798" s="370"/>
      <c r="IC798" s="370"/>
      <c r="ID798" s="370"/>
      <c r="IE798" s="370"/>
      <c r="IF798" s="370"/>
      <c r="IG798" s="370"/>
      <c r="IH798" s="370"/>
      <c r="II798" s="370"/>
      <c r="IJ798" s="370"/>
      <c r="IK798" s="370"/>
    </row>
    <row r="799" spans="1:245" ht="27" customHeight="1">
      <c r="A799" s="589"/>
      <c r="B799" s="589"/>
      <c r="C799" s="589"/>
      <c r="D799" s="589"/>
      <c r="E799" s="590"/>
      <c r="F799" s="589"/>
      <c r="G799" s="591"/>
      <c r="H799" s="592"/>
      <c r="I799" s="593" t="s">
        <v>147</v>
      </c>
      <c r="J799" s="591"/>
      <c r="K799" s="591"/>
      <c r="ED799" s="370"/>
      <c r="EE799" s="370"/>
      <c r="EF799" s="370"/>
      <c r="EG799" s="370"/>
      <c r="ER799" s="370"/>
      <c r="ES799" s="370"/>
      <c r="ET799" s="370"/>
      <c r="EU799" s="370"/>
      <c r="EV799" s="370"/>
      <c r="EW799" s="370"/>
      <c r="EX799" s="370"/>
      <c r="EY799" s="370"/>
      <c r="EZ799" s="370"/>
      <c r="FA799" s="370"/>
      <c r="FB799" s="370"/>
      <c r="FC799" s="370"/>
      <c r="FD799" s="370"/>
      <c r="FE799" s="370"/>
      <c r="FF799" s="370"/>
      <c r="FG799" s="370"/>
      <c r="FH799" s="370"/>
      <c r="FI799" s="370"/>
      <c r="FJ799" s="370"/>
      <c r="FK799" s="370"/>
      <c r="FL799" s="370"/>
      <c r="FM799" s="370"/>
      <c r="FN799" s="370"/>
      <c r="FO799" s="370"/>
      <c r="FP799" s="370"/>
      <c r="FQ799" s="370"/>
      <c r="FR799" s="370"/>
      <c r="FS799" s="370"/>
      <c r="FT799" s="370"/>
      <c r="FU799" s="370"/>
      <c r="FV799" s="370"/>
      <c r="FW799" s="370"/>
      <c r="FX799" s="370"/>
      <c r="FY799" s="370"/>
      <c r="FZ799" s="370"/>
      <c r="GA799" s="370"/>
      <c r="GB799" s="370"/>
      <c r="GC799" s="370"/>
      <c r="GD799" s="370"/>
      <c r="GE799" s="370"/>
      <c r="GF799" s="370"/>
      <c r="GG799" s="370"/>
      <c r="GH799" s="370"/>
      <c r="GI799" s="370"/>
      <c r="GJ799" s="370"/>
      <c r="GK799" s="370"/>
      <c r="GL799" s="370"/>
      <c r="GM799" s="370"/>
      <c r="GN799" s="370"/>
      <c r="GO799" s="370"/>
      <c r="GP799" s="370"/>
      <c r="GQ799" s="370"/>
      <c r="GR799" s="370"/>
      <c r="GS799" s="370"/>
      <c r="GT799" s="370"/>
      <c r="GU799" s="370"/>
      <c r="GV799" s="370"/>
      <c r="GW799" s="370"/>
      <c r="GX799" s="370"/>
      <c r="GY799" s="370"/>
      <c r="GZ799" s="370"/>
      <c r="HA799" s="370"/>
      <c r="HB799" s="370"/>
      <c r="HC799" s="370"/>
      <c r="HD799" s="370"/>
      <c r="HE799" s="370"/>
      <c r="HF799" s="370"/>
      <c r="HG799" s="370"/>
      <c r="HH799" s="370"/>
      <c r="HI799" s="370"/>
      <c r="HJ799" s="370"/>
      <c r="HK799" s="370"/>
      <c r="HL799" s="370"/>
      <c r="HM799" s="370"/>
      <c r="HN799" s="370"/>
      <c r="HO799" s="370"/>
      <c r="HP799" s="370"/>
      <c r="HQ799" s="370"/>
      <c r="HR799" s="370"/>
      <c r="HS799" s="370"/>
      <c r="HT799" s="370"/>
      <c r="HU799" s="370"/>
      <c r="HV799" s="370"/>
      <c r="HW799" s="370"/>
      <c r="HX799" s="370"/>
      <c r="HY799" s="370"/>
      <c r="HZ799" s="370"/>
      <c r="IA799" s="370"/>
      <c r="IB799" s="370"/>
      <c r="IC799" s="370"/>
      <c r="ID799" s="370"/>
      <c r="IE799" s="370"/>
      <c r="IF799" s="370"/>
      <c r="IG799" s="370"/>
      <c r="IH799" s="370"/>
      <c r="II799" s="370"/>
      <c r="IJ799" s="370"/>
      <c r="IK799" s="370"/>
    </row>
    <row r="800" spans="1:179" ht="25.5" customHeight="1">
      <c r="A800" s="594" t="s">
        <v>37</v>
      </c>
      <c r="B800" s="594"/>
      <c r="C800" s="594"/>
      <c r="D800" s="594"/>
      <c r="E800" s="595"/>
      <c r="F800" s="593" t="s">
        <v>768</v>
      </c>
      <c r="G800" s="593" t="s">
        <v>3</v>
      </c>
      <c r="H800" s="593" t="s">
        <v>459</v>
      </c>
      <c r="I800" s="593" t="s">
        <v>769</v>
      </c>
      <c r="J800" s="593" t="s">
        <v>642</v>
      </c>
      <c r="K800" s="593" t="s">
        <v>243</v>
      </c>
      <c r="DW800" s="370"/>
      <c r="DX800" s="370"/>
      <c r="EA800" s="370"/>
      <c r="EB800" s="370"/>
      <c r="EC800" s="370"/>
      <c r="EE800" s="370"/>
      <c r="EF800" s="370"/>
      <c r="ER800" s="370"/>
      <c r="ES800" s="370"/>
      <c r="ET800" s="370"/>
      <c r="EU800" s="370"/>
      <c r="EV800" s="370"/>
      <c r="EW800" s="370"/>
      <c r="EX800" s="370"/>
      <c r="EY800" s="370"/>
      <c r="EZ800" s="370"/>
      <c r="FA800" s="370"/>
      <c r="FB800" s="370"/>
      <c r="FC800" s="370"/>
      <c r="FD800" s="370"/>
      <c r="FE800" s="370"/>
      <c r="FF800" s="370"/>
      <c r="FG800" s="370"/>
      <c r="FH800" s="370"/>
      <c r="FI800" s="370"/>
      <c r="FJ800" s="370"/>
      <c r="FK800" s="370"/>
      <c r="FL800" s="370"/>
      <c r="FM800" s="370"/>
      <c r="FN800" s="370"/>
      <c r="FO800" s="370"/>
      <c r="FP800" s="370"/>
      <c r="FQ800" s="370"/>
      <c r="FR800" s="370"/>
      <c r="FS800" s="370"/>
      <c r="FT800" s="370"/>
      <c r="FU800" s="370"/>
      <c r="FV800" s="370"/>
      <c r="FW800" s="370"/>
    </row>
    <row r="801" spans="1:178" ht="13.5">
      <c r="A801" s="609" t="s">
        <v>205</v>
      </c>
      <c r="B801" s="609"/>
      <c r="C801" s="609"/>
      <c r="D801" s="609"/>
      <c r="E801" s="610"/>
      <c r="F801" s="598">
        <v>10424</v>
      </c>
      <c r="G801" s="598">
        <v>26122</v>
      </c>
      <c r="H801" s="598">
        <v>-3798</v>
      </c>
      <c r="I801" s="598">
        <v>3425</v>
      </c>
      <c r="J801" s="598">
        <v>0</v>
      </c>
      <c r="K801" s="599">
        <v>36173</v>
      </c>
      <c r="ED801" s="370"/>
      <c r="EE801" s="370"/>
      <c r="ER801" s="370"/>
      <c r="ES801" s="370"/>
      <c r="ET801" s="370"/>
      <c r="EU801" s="370"/>
      <c r="EV801" s="370"/>
      <c r="EW801" s="370"/>
      <c r="EX801" s="370"/>
      <c r="EY801" s="370"/>
      <c r="EZ801" s="370"/>
      <c r="FA801" s="370"/>
      <c r="FB801" s="370"/>
      <c r="FC801" s="370"/>
      <c r="FD801" s="370"/>
      <c r="FE801" s="370"/>
      <c r="FF801" s="370"/>
      <c r="FG801" s="370"/>
      <c r="FH801" s="370"/>
      <c r="FI801" s="370"/>
      <c r="FJ801" s="370"/>
      <c r="FK801" s="370"/>
      <c r="FL801" s="370"/>
      <c r="FM801" s="370"/>
      <c r="FN801" s="370"/>
      <c r="FO801" s="370"/>
      <c r="FP801" s="370"/>
      <c r="FQ801" s="370"/>
      <c r="FR801" s="370"/>
      <c r="FS801" s="370"/>
      <c r="FT801" s="370"/>
      <c r="FU801" s="370"/>
      <c r="FV801" s="370"/>
    </row>
    <row r="802" spans="1:176" ht="13.5">
      <c r="A802" s="603" t="s">
        <v>246</v>
      </c>
      <c r="B802" s="603"/>
      <c r="C802" s="603"/>
      <c r="D802" s="603"/>
      <c r="E802" s="611"/>
      <c r="F802" s="579">
        <v>1458</v>
      </c>
      <c r="G802" s="579">
        <v>2644</v>
      </c>
      <c r="H802" s="579">
        <v>14951</v>
      </c>
      <c r="I802" s="579">
        <v>2740</v>
      </c>
      <c r="J802" s="579">
        <v>0</v>
      </c>
      <c r="K802" s="600">
        <v>21793</v>
      </c>
      <c r="ER802" s="370"/>
      <c r="ES802" s="370"/>
      <c r="ET802" s="370"/>
      <c r="EU802" s="370"/>
      <c r="EV802" s="370"/>
      <c r="EW802" s="370"/>
      <c r="EX802" s="370"/>
      <c r="EY802" s="370"/>
      <c r="EZ802" s="370"/>
      <c r="FA802" s="370"/>
      <c r="FB802" s="370"/>
      <c r="FC802" s="370"/>
      <c r="FD802" s="370"/>
      <c r="FE802" s="370"/>
      <c r="FF802" s="370"/>
      <c r="FG802" s="370"/>
      <c r="FH802" s="370"/>
      <c r="FI802" s="370"/>
      <c r="FJ802" s="370"/>
      <c r="FK802" s="370"/>
      <c r="FL802" s="370"/>
      <c r="FM802" s="370"/>
      <c r="FN802" s="370"/>
      <c r="FO802" s="370"/>
      <c r="FP802" s="370"/>
      <c r="FQ802" s="370"/>
      <c r="FR802" s="370"/>
      <c r="FS802" s="370"/>
      <c r="FT802" s="370"/>
    </row>
    <row r="803" spans="1:178" ht="13.5">
      <c r="A803" s="607" t="s">
        <v>803</v>
      </c>
      <c r="B803" s="607"/>
      <c r="C803" s="607"/>
      <c r="D803" s="607"/>
      <c r="E803" s="585"/>
      <c r="F803" s="613">
        <v>-145</v>
      </c>
      <c r="G803" s="613">
        <v>-2692</v>
      </c>
      <c r="H803" s="613">
        <v>22414</v>
      </c>
      <c r="I803" s="613">
        <v>261</v>
      </c>
      <c r="J803" s="613">
        <v>0</v>
      </c>
      <c r="K803" s="601">
        <v>19838</v>
      </c>
      <c r="EE803" s="370"/>
      <c r="EF803" s="370"/>
      <c r="ER803" s="370"/>
      <c r="ES803" s="370"/>
      <c r="ET803" s="370"/>
      <c r="EU803" s="370"/>
      <c r="EV803" s="370"/>
      <c r="EW803" s="370"/>
      <c r="EX803" s="370"/>
      <c r="EY803" s="370"/>
      <c r="EZ803" s="370"/>
      <c r="FA803" s="370"/>
      <c r="FB803" s="370"/>
      <c r="FC803" s="370"/>
      <c r="FD803" s="370"/>
      <c r="FE803" s="370"/>
      <c r="FF803" s="370"/>
      <c r="FG803" s="370"/>
      <c r="FH803" s="370"/>
      <c r="FI803" s="370"/>
      <c r="FJ803" s="370"/>
      <c r="FK803" s="370"/>
      <c r="FL803" s="370"/>
      <c r="FM803" s="370"/>
      <c r="FN803" s="370"/>
      <c r="FO803" s="370"/>
      <c r="FP803" s="370"/>
      <c r="FQ803" s="370"/>
      <c r="FR803" s="370"/>
      <c r="FS803" s="370"/>
      <c r="FT803" s="370"/>
      <c r="FU803" s="370"/>
      <c r="FV803" s="370"/>
    </row>
    <row r="804" spans="1:178" ht="13.5">
      <c r="A804" s="696" t="s">
        <v>804</v>
      </c>
      <c r="B804" s="696"/>
      <c r="C804" s="696"/>
      <c r="D804" s="696"/>
      <c r="E804" s="690"/>
      <c r="F804" s="683">
        <v>11737</v>
      </c>
      <c r="G804" s="683">
        <v>26075</v>
      </c>
      <c r="H804" s="683">
        <v>33567</v>
      </c>
      <c r="I804" s="683">
        <v>6426</v>
      </c>
      <c r="J804" s="683">
        <v>0</v>
      </c>
      <c r="K804" s="683">
        <v>77804</v>
      </c>
      <c r="DW804" s="370"/>
      <c r="DX804" s="370"/>
      <c r="ER804" s="370"/>
      <c r="ES804" s="370"/>
      <c r="ET804" s="370"/>
      <c r="EU804" s="370"/>
      <c r="EV804" s="370"/>
      <c r="EW804" s="370"/>
      <c r="EX804" s="370"/>
      <c r="EY804" s="370"/>
      <c r="EZ804" s="370"/>
      <c r="FA804" s="370"/>
      <c r="FB804" s="370"/>
      <c r="FC804" s="370"/>
      <c r="FD804" s="370"/>
      <c r="FE804" s="370"/>
      <c r="FF804" s="370"/>
      <c r="FG804" s="370"/>
      <c r="FH804" s="370"/>
      <c r="FI804" s="370"/>
      <c r="FJ804" s="370"/>
      <c r="FK804" s="370"/>
      <c r="FL804" s="370"/>
      <c r="FM804" s="370"/>
      <c r="FN804" s="370"/>
      <c r="FO804" s="370"/>
      <c r="FP804" s="370"/>
      <c r="FQ804" s="370"/>
      <c r="FR804" s="370"/>
      <c r="FS804" s="370"/>
      <c r="FT804" s="370"/>
      <c r="FU804" s="370"/>
      <c r="FV804" s="370"/>
    </row>
    <row r="805" spans="1:176" ht="13.5">
      <c r="A805" s="313"/>
      <c r="B805" s="313"/>
      <c r="C805" s="313"/>
      <c r="D805" s="313"/>
      <c r="E805" s="359"/>
      <c r="F805" s="342"/>
      <c r="G805" s="342"/>
      <c r="H805" s="342"/>
      <c r="I805" s="342"/>
      <c r="J805" s="342"/>
      <c r="K805" s="342"/>
      <c r="DX805" s="370"/>
      <c r="DY805" s="370"/>
      <c r="ER805" s="370"/>
      <c r="ES805" s="370"/>
      <c r="ET805" s="370"/>
      <c r="EU805" s="370"/>
      <c r="EV805" s="370"/>
      <c r="EW805" s="370"/>
      <c r="EX805" s="370"/>
      <c r="EY805" s="370"/>
      <c r="EZ805" s="370"/>
      <c r="FA805" s="370"/>
      <c r="FB805" s="370"/>
      <c r="FC805" s="370"/>
      <c r="FD805" s="370"/>
      <c r="FE805" s="370"/>
      <c r="FF805" s="370"/>
      <c r="FG805" s="370"/>
      <c r="FH805" s="370"/>
      <c r="FI805" s="370"/>
      <c r="FJ805" s="370"/>
      <c r="FK805" s="370"/>
      <c r="FL805" s="370"/>
      <c r="FM805" s="370"/>
      <c r="FN805" s="370"/>
      <c r="FO805" s="370"/>
      <c r="FP805" s="370"/>
      <c r="FQ805" s="370"/>
      <c r="FR805" s="370"/>
      <c r="FS805" s="370"/>
      <c r="FT805" s="370"/>
    </row>
    <row r="806" spans="1:178" ht="13.5">
      <c r="A806" s="603" t="s">
        <v>244</v>
      </c>
      <c r="B806" s="603"/>
      <c r="C806" s="603"/>
      <c r="D806" s="603"/>
      <c r="E806" s="611"/>
      <c r="F806" s="602">
        <v>5413</v>
      </c>
      <c r="G806" s="602">
        <v>6491</v>
      </c>
      <c r="H806" s="602">
        <v>17887</v>
      </c>
      <c r="I806" s="602">
        <v>3458</v>
      </c>
      <c r="J806" s="602">
        <v>2547</v>
      </c>
      <c r="K806" s="600">
        <v>35797</v>
      </c>
      <c r="DW806" s="370"/>
      <c r="DX806" s="370"/>
      <c r="ER806" s="370"/>
      <c r="ES806" s="370"/>
      <c r="ET806" s="370"/>
      <c r="EU806" s="370"/>
      <c r="EV806" s="370"/>
      <c r="EW806" s="370"/>
      <c r="EX806" s="370"/>
      <c r="EY806" s="370"/>
      <c r="EZ806" s="370"/>
      <c r="FA806" s="370"/>
      <c r="FB806" s="370"/>
      <c r="FC806" s="370"/>
      <c r="FD806" s="370"/>
      <c r="FE806" s="370"/>
      <c r="FF806" s="370"/>
      <c r="FG806" s="370"/>
      <c r="FH806" s="370"/>
      <c r="FI806" s="370"/>
      <c r="FJ806" s="370"/>
      <c r="FK806" s="370"/>
      <c r="FL806" s="370"/>
      <c r="FM806" s="370"/>
      <c r="FN806" s="370"/>
      <c r="FO806" s="370"/>
      <c r="FP806" s="370"/>
      <c r="FQ806" s="370"/>
      <c r="FR806" s="370"/>
      <c r="FS806" s="370"/>
      <c r="FT806" s="370"/>
      <c r="FU806" s="370"/>
      <c r="FV806" s="370"/>
    </row>
    <row r="807" spans="1:245" ht="13.5">
      <c r="A807" s="603" t="s">
        <v>527</v>
      </c>
      <c r="B807" s="603"/>
      <c r="C807" s="603"/>
      <c r="D807" s="603"/>
      <c r="E807" s="611"/>
      <c r="F807" s="602">
        <v>1677</v>
      </c>
      <c r="G807" s="602">
        <v>7342</v>
      </c>
      <c r="H807" s="602">
        <v>1271</v>
      </c>
      <c r="I807" s="602">
        <v>578</v>
      </c>
      <c r="J807" s="602">
        <v>0</v>
      </c>
      <c r="K807" s="600">
        <v>10867</v>
      </c>
      <c r="EX807" s="370"/>
      <c r="EY807" s="370"/>
      <c r="FG807" s="370"/>
      <c r="FH807" s="370"/>
      <c r="FS807" s="370"/>
      <c r="FT807" s="370"/>
      <c r="FU807" s="370"/>
      <c r="FV807" s="370"/>
      <c r="FW807" s="370"/>
      <c r="FX807" s="370"/>
      <c r="FY807" s="370"/>
      <c r="FZ807" s="370"/>
      <c r="GA807" s="370"/>
      <c r="GB807" s="370"/>
      <c r="GC807" s="370"/>
      <c r="GD807" s="370"/>
      <c r="GE807" s="370"/>
      <c r="GF807" s="370"/>
      <c r="GG807" s="370"/>
      <c r="GH807" s="370"/>
      <c r="GI807" s="370"/>
      <c r="GJ807" s="370"/>
      <c r="GK807" s="370"/>
      <c r="GL807" s="370"/>
      <c r="GM807" s="370"/>
      <c r="GN807" s="370"/>
      <c r="GO807" s="370"/>
      <c r="GP807" s="370"/>
      <c r="GQ807" s="370"/>
      <c r="GR807" s="370"/>
      <c r="GS807" s="370"/>
      <c r="GT807" s="370"/>
      <c r="GU807" s="370"/>
      <c r="GV807" s="370"/>
      <c r="GW807" s="370"/>
      <c r="GX807" s="370"/>
      <c r="GY807" s="370"/>
      <c r="GZ807" s="370"/>
      <c r="HA807" s="370"/>
      <c r="HB807" s="370"/>
      <c r="HC807" s="370"/>
      <c r="HD807" s="370"/>
      <c r="HE807" s="370"/>
      <c r="HF807" s="370"/>
      <c r="HG807" s="370"/>
      <c r="HH807" s="370"/>
      <c r="HI807" s="370"/>
      <c r="HJ807" s="370"/>
      <c r="HK807" s="370"/>
      <c r="HL807" s="370"/>
      <c r="HM807" s="370"/>
      <c r="HN807" s="370"/>
      <c r="HO807" s="370"/>
      <c r="HP807" s="370"/>
      <c r="HQ807" s="370"/>
      <c r="HR807" s="370"/>
      <c r="HS807" s="370"/>
      <c r="HT807" s="370"/>
      <c r="HU807" s="370"/>
      <c r="HV807" s="370"/>
      <c r="HW807" s="370"/>
      <c r="HX807" s="370"/>
      <c r="HY807" s="370"/>
      <c r="HZ807" s="370"/>
      <c r="IA807" s="370"/>
      <c r="IB807" s="370"/>
      <c r="IC807" s="370"/>
      <c r="ID807" s="370"/>
      <c r="IE807" s="370"/>
      <c r="IF807" s="370"/>
      <c r="IG807" s="370"/>
      <c r="IH807" s="370"/>
      <c r="II807" s="370"/>
      <c r="IJ807" s="370"/>
      <c r="IK807" s="370"/>
    </row>
    <row r="808" spans="1:245" ht="13.5">
      <c r="A808" s="696" t="s">
        <v>836</v>
      </c>
      <c r="B808" s="696"/>
      <c r="C808" s="696"/>
      <c r="D808" s="696"/>
      <c r="E808" s="690"/>
      <c r="F808" s="573">
        <v>4647</v>
      </c>
      <c r="G808" s="573">
        <v>12241</v>
      </c>
      <c r="H808" s="573">
        <v>14409</v>
      </c>
      <c r="I808" s="573">
        <v>2390</v>
      </c>
      <c r="J808" s="573">
        <v>-2547</v>
      </c>
      <c r="K808" s="573">
        <v>31140</v>
      </c>
      <c r="FS808" s="370"/>
      <c r="FT808" s="370"/>
      <c r="FU808" s="370"/>
      <c r="FV808" s="370"/>
      <c r="FW808" s="370"/>
      <c r="FX808" s="370"/>
      <c r="FY808" s="370"/>
      <c r="FZ808" s="370"/>
      <c r="GA808" s="370"/>
      <c r="GB808" s="370"/>
      <c r="GC808" s="370"/>
      <c r="GD808" s="370"/>
      <c r="GE808" s="370"/>
      <c r="GF808" s="370"/>
      <c r="GG808" s="370"/>
      <c r="GH808" s="370"/>
      <c r="GI808" s="370"/>
      <c r="GJ808" s="370"/>
      <c r="GK808" s="370"/>
      <c r="GL808" s="370"/>
      <c r="GM808" s="370"/>
      <c r="GN808" s="370"/>
      <c r="GO808" s="370"/>
      <c r="GP808" s="370"/>
      <c r="GQ808" s="370"/>
      <c r="GR808" s="370"/>
      <c r="GS808" s="370"/>
      <c r="GT808" s="370"/>
      <c r="GU808" s="370"/>
      <c r="GV808" s="370"/>
      <c r="GW808" s="370"/>
      <c r="GX808" s="370"/>
      <c r="GY808" s="370"/>
      <c r="GZ808" s="370"/>
      <c r="HA808" s="370"/>
      <c r="HB808" s="370"/>
      <c r="HC808" s="370"/>
      <c r="HD808" s="370"/>
      <c r="HE808" s="370"/>
      <c r="HF808" s="370"/>
      <c r="HG808" s="370"/>
      <c r="HH808" s="370"/>
      <c r="HI808" s="370"/>
      <c r="HJ808" s="370"/>
      <c r="HK808" s="370"/>
      <c r="HL808" s="370"/>
      <c r="HM808" s="370"/>
      <c r="HN808" s="370"/>
      <c r="HO808" s="370"/>
      <c r="HP808" s="370"/>
      <c r="HQ808" s="370"/>
      <c r="HR808" s="370"/>
      <c r="HS808" s="370"/>
      <c r="HT808" s="370"/>
      <c r="HU808" s="370"/>
      <c r="HV808" s="370"/>
      <c r="HW808" s="370"/>
      <c r="HX808" s="370"/>
      <c r="HY808" s="370"/>
      <c r="HZ808" s="370"/>
      <c r="IA808" s="370"/>
      <c r="IB808" s="370"/>
      <c r="IC808" s="370"/>
      <c r="ID808" s="370"/>
      <c r="IE808" s="370"/>
      <c r="IF808" s="370"/>
      <c r="IG808" s="370"/>
      <c r="IH808" s="370"/>
      <c r="II808" s="370"/>
      <c r="IJ808" s="370"/>
      <c r="IK808" s="370"/>
    </row>
    <row r="809" spans="1:178" ht="13.5">
      <c r="A809" s="391"/>
      <c r="B809" s="391"/>
      <c r="C809" s="391"/>
      <c r="D809" s="391"/>
      <c r="E809" s="337"/>
      <c r="F809" s="407"/>
      <c r="G809" s="407"/>
      <c r="H809" s="407"/>
      <c r="I809" s="407"/>
      <c r="J809" s="407"/>
      <c r="K809" s="407"/>
      <c r="ER809" s="370"/>
      <c r="ES809" s="370"/>
      <c r="ET809" s="370"/>
      <c r="EU809" s="370"/>
      <c r="EV809" s="370"/>
      <c r="EW809" s="370"/>
      <c r="EX809" s="370"/>
      <c r="EY809" s="370"/>
      <c r="EZ809" s="370"/>
      <c r="FA809" s="370"/>
      <c r="FB809" s="370"/>
      <c r="FC809" s="370"/>
      <c r="FD809" s="370"/>
      <c r="FE809" s="370"/>
      <c r="FF809" s="370"/>
      <c r="FG809" s="370"/>
      <c r="FH809" s="370"/>
      <c r="FI809" s="370"/>
      <c r="FJ809" s="370"/>
      <c r="FK809" s="370"/>
      <c r="FL809" s="370"/>
      <c r="FM809" s="370"/>
      <c r="FN809" s="370"/>
      <c r="FO809" s="370"/>
      <c r="FP809" s="370"/>
      <c r="FQ809" s="370"/>
      <c r="FR809" s="370"/>
      <c r="FS809" s="370"/>
      <c r="FT809" s="370"/>
      <c r="FU809" s="370"/>
      <c r="FV809" s="370"/>
    </row>
    <row r="810" spans="1:245" ht="13.5">
      <c r="A810" s="699" t="s">
        <v>49</v>
      </c>
      <c r="B810" s="699"/>
      <c r="C810" s="699"/>
      <c r="D810" s="564"/>
      <c r="E810" s="856"/>
      <c r="F810" s="606">
        <v>639052</v>
      </c>
      <c r="G810" s="606">
        <v>1723175</v>
      </c>
      <c r="H810" s="606">
        <v>844010</v>
      </c>
      <c r="I810" s="606">
        <v>736606</v>
      </c>
      <c r="J810" s="606">
        <v>27528</v>
      </c>
      <c r="K810" s="769">
        <v>3970372</v>
      </c>
      <c r="ER810" s="370"/>
      <c r="ES810" s="370"/>
      <c r="ET810" s="370"/>
      <c r="EU810" s="370"/>
      <c r="EV810" s="370"/>
      <c r="EW810" s="370"/>
      <c r="EX810" s="370"/>
      <c r="EY810" s="370"/>
      <c r="EZ810" s="370"/>
      <c r="FA810" s="370"/>
      <c r="FB810" s="370"/>
      <c r="FC810" s="370"/>
      <c r="FD810" s="370"/>
      <c r="FE810" s="370"/>
      <c r="FF810" s="370"/>
      <c r="FG810" s="370"/>
      <c r="FH810" s="370"/>
      <c r="FI810" s="370"/>
      <c r="FJ810" s="370"/>
      <c r="FK810" s="370"/>
      <c r="FL810" s="370"/>
      <c r="FM810" s="370"/>
      <c r="FN810" s="370"/>
      <c r="FO810" s="370"/>
      <c r="FP810" s="370"/>
      <c r="FQ810" s="370"/>
      <c r="FR810" s="370"/>
      <c r="FS810" s="370"/>
      <c r="FT810" s="370"/>
      <c r="FU810" s="370"/>
      <c r="FV810" s="370"/>
      <c r="FW810" s="370"/>
      <c r="FX810" s="370"/>
      <c r="FY810" s="370"/>
      <c r="FZ810" s="370"/>
      <c r="GA810" s="370"/>
      <c r="GB810" s="370"/>
      <c r="GC810" s="370"/>
      <c r="GD810" s="370"/>
      <c r="GE810" s="370"/>
      <c r="GF810" s="370"/>
      <c r="GG810" s="370"/>
      <c r="GH810" s="370"/>
      <c r="GI810" s="370"/>
      <c r="GJ810" s="370"/>
      <c r="GK810" s="370"/>
      <c r="GL810" s="370"/>
      <c r="GM810" s="370"/>
      <c r="GN810" s="370"/>
      <c r="GO810" s="370"/>
      <c r="GP810" s="370"/>
      <c r="GQ810" s="370"/>
      <c r="GR810" s="370"/>
      <c r="GS810" s="370"/>
      <c r="GT810" s="370"/>
      <c r="GU810" s="370"/>
      <c r="GV810" s="370"/>
      <c r="GW810" s="370"/>
      <c r="GX810" s="370"/>
      <c r="GY810" s="370"/>
      <c r="GZ810" s="370"/>
      <c r="HA810" s="370"/>
      <c r="HB810" s="370"/>
      <c r="HC810" s="370"/>
      <c r="HD810" s="370"/>
      <c r="HE810" s="370"/>
      <c r="HF810" s="370"/>
      <c r="HG810" s="370"/>
      <c r="HH810" s="370"/>
      <c r="HI810" s="370"/>
      <c r="HJ810" s="370"/>
      <c r="HK810" s="370"/>
      <c r="HL810" s="370"/>
      <c r="HM810" s="370"/>
      <c r="HN810" s="370"/>
      <c r="HO810" s="370"/>
      <c r="HP810" s="370"/>
      <c r="HQ810" s="370"/>
      <c r="HR810" s="370"/>
      <c r="HS810" s="370"/>
      <c r="HT810" s="370"/>
      <c r="HU810" s="370"/>
      <c r="HV810" s="370"/>
      <c r="HW810" s="370"/>
      <c r="HX810" s="370"/>
      <c r="HY810" s="370"/>
      <c r="HZ810" s="370"/>
      <c r="IA810" s="370"/>
      <c r="IB810" s="370"/>
      <c r="IC810" s="370"/>
      <c r="ID810" s="370"/>
      <c r="IE810" s="370"/>
      <c r="IF810" s="370"/>
      <c r="IG810" s="370"/>
      <c r="IH810" s="370"/>
      <c r="II810" s="370"/>
      <c r="IJ810" s="370"/>
      <c r="IK810" s="370"/>
    </row>
    <row r="811" spans="1:245" ht="13.5">
      <c r="A811" s="699" t="s">
        <v>50</v>
      </c>
      <c r="B811" s="699"/>
      <c r="C811" s="699"/>
      <c r="D811" s="564"/>
      <c r="E811" s="856"/>
      <c r="F811" s="606">
        <v>619154</v>
      </c>
      <c r="G811" s="606">
        <v>1638362</v>
      </c>
      <c r="H811" s="606">
        <v>774804</v>
      </c>
      <c r="I811" s="606">
        <v>719781</v>
      </c>
      <c r="J811" s="606">
        <v>16454</v>
      </c>
      <c r="K811" s="769">
        <v>3768555</v>
      </c>
      <c r="ER811" s="370"/>
      <c r="ES811" s="370"/>
      <c r="ET811" s="370"/>
      <c r="EU811" s="370"/>
      <c r="EV811" s="370"/>
      <c r="EW811" s="370"/>
      <c r="EX811" s="370"/>
      <c r="EY811" s="370"/>
      <c r="EZ811" s="370"/>
      <c r="FA811" s="370"/>
      <c r="FB811" s="370"/>
      <c r="FC811" s="370"/>
      <c r="FD811" s="370"/>
      <c r="FE811" s="370"/>
      <c r="FF811" s="370"/>
      <c r="FG811" s="370"/>
      <c r="FH811" s="370"/>
      <c r="FI811" s="370"/>
      <c r="FJ811" s="370"/>
      <c r="FK811" s="370"/>
      <c r="FL811" s="370"/>
      <c r="FM811" s="370"/>
      <c r="FN811" s="370"/>
      <c r="FO811" s="370"/>
      <c r="FP811" s="370"/>
      <c r="FQ811" s="370"/>
      <c r="FR811" s="370"/>
      <c r="FS811" s="370"/>
      <c r="FT811" s="370"/>
      <c r="FU811" s="370"/>
      <c r="FV811" s="370"/>
      <c r="FW811" s="370"/>
      <c r="FX811" s="370"/>
      <c r="FY811" s="370"/>
      <c r="FZ811" s="370"/>
      <c r="GA811" s="370"/>
      <c r="GB811" s="370"/>
      <c r="GC811" s="370"/>
      <c r="GD811" s="370"/>
      <c r="GE811" s="370"/>
      <c r="GF811" s="370"/>
      <c r="GG811" s="370"/>
      <c r="GH811" s="370"/>
      <c r="GI811" s="370"/>
      <c r="GJ811" s="370"/>
      <c r="GK811" s="370"/>
      <c r="GL811" s="370"/>
      <c r="GM811" s="370"/>
      <c r="GN811" s="370"/>
      <c r="GO811" s="370"/>
      <c r="GP811" s="370"/>
      <c r="GQ811" s="370"/>
      <c r="GR811" s="370"/>
      <c r="GS811" s="370"/>
      <c r="GT811" s="370"/>
      <c r="GU811" s="370"/>
      <c r="GV811" s="370"/>
      <c r="GW811" s="370"/>
      <c r="GX811" s="370"/>
      <c r="GY811" s="370"/>
      <c r="GZ811" s="370"/>
      <c r="HA811" s="370"/>
      <c r="HB811" s="370"/>
      <c r="HC811" s="370"/>
      <c r="HD811" s="370"/>
      <c r="HE811" s="370"/>
      <c r="HF811" s="370"/>
      <c r="HG811" s="370"/>
      <c r="HH811" s="370"/>
      <c r="HI811" s="370"/>
      <c r="HJ811" s="370"/>
      <c r="HK811" s="370"/>
      <c r="HL811" s="370"/>
      <c r="HM811" s="370"/>
      <c r="HN811" s="370"/>
      <c r="HO811" s="370"/>
      <c r="HP811" s="370"/>
      <c r="HQ811" s="370"/>
      <c r="HR811" s="370"/>
      <c r="HS811" s="370"/>
      <c r="HT811" s="370"/>
      <c r="HU811" s="370"/>
      <c r="HV811" s="370"/>
      <c r="HW811" s="370"/>
      <c r="HX811" s="370"/>
      <c r="HY811" s="370"/>
      <c r="HZ811" s="370"/>
      <c r="IA811" s="370"/>
      <c r="IB811" s="370"/>
      <c r="IC811" s="370"/>
      <c r="ID811" s="370"/>
      <c r="IE811" s="370"/>
      <c r="IF811" s="370"/>
      <c r="IG811" s="370"/>
      <c r="IH811" s="370"/>
      <c r="II811" s="370"/>
      <c r="IJ811" s="370"/>
      <c r="IK811" s="370"/>
    </row>
    <row r="812" spans="1:245" ht="13.5">
      <c r="A812" s="699" t="s">
        <v>700</v>
      </c>
      <c r="B812" s="699"/>
      <c r="C812" s="699"/>
      <c r="D812" s="564"/>
      <c r="E812" s="856"/>
      <c r="F812" s="606">
        <v>19898</v>
      </c>
      <c r="G812" s="606">
        <v>84813</v>
      </c>
      <c r="H812" s="606">
        <v>69206</v>
      </c>
      <c r="I812" s="606">
        <v>16826</v>
      </c>
      <c r="J812" s="606">
        <v>11074</v>
      </c>
      <c r="K812" s="769">
        <v>201817</v>
      </c>
      <c r="ER812" s="370"/>
      <c r="ES812" s="370"/>
      <c r="ET812" s="370"/>
      <c r="EU812" s="370"/>
      <c r="EV812" s="370"/>
      <c r="EW812" s="370"/>
      <c r="EX812" s="370"/>
      <c r="EY812" s="370"/>
      <c r="EZ812" s="370"/>
      <c r="FA812" s="370"/>
      <c r="FB812" s="370"/>
      <c r="FC812" s="370"/>
      <c r="FD812" s="370"/>
      <c r="FE812" s="370"/>
      <c r="FF812" s="370"/>
      <c r="FG812" s="370"/>
      <c r="FH812" s="370"/>
      <c r="FI812" s="370"/>
      <c r="FJ812" s="370"/>
      <c r="FK812" s="370"/>
      <c r="FL812" s="370"/>
      <c r="FM812" s="370"/>
      <c r="FN812" s="370"/>
      <c r="FO812" s="370"/>
      <c r="FP812" s="370"/>
      <c r="FQ812" s="370"/>
      <c r="FR812" s="370"/>
      <c r="FS812" s="370"/>
      <c r="FT812" s="370"/>
      <c r="FU812" s="370"/>
      <c r="FV812" s="370"/>
      <c r="FW812" s="370"/>
      <c r="FX812" s="370"/>
      <c r="FY812" s="370"/>
      <c r="FZ812" s="370"/>
      <c r="GA812" s="370"/>
      <c r="GB812" s="370"/>
      <c r="GC812" s="370"/>
      <c r="GD812" s="370"/>
      <c r="GE812" s="370"/>
      <c r="GF812" s="370"/>
      <c r="GG812" s="370"/>
      <c r="GH812" s="370"/>
      <c r="GI812" s="370"/>
      <c r="GJ812" s="370"/>
      <c r="GK812" s="370"/>
      <c r="GL812" s="370"/>
      <c r="GM812" s="370"/>
      <c r="GN812" s="370"/>
      <c r="GO812" s="370"/>
      <c r="GP812" s="370"/>
      <c r="GQ812" s="370"/>
      <c r="GR812" s="370"/>
      <c r="GS812" s="370"/>
      <c r="GT812" s="370"/>
      <c r="GU812" s="370"/>
      <c r="GV812" s="370"/>
      <c r="GW812" s="370"/>
      <c r="GX812" s="370"/>
      <c r="GY812" s="370"/>
      <c r="GZ812" s="370"/>
      <c r="HA812" s="370"/>
      <c r="HB812" s="370"/>
      <c r="HC812" s="370"/>
      <c r="HD812" s="370"/>
      <c r="HE812" s="370"/>
      <c r="HF812" s="370"/>
      <c r="HG812" s="370"/>
      <c r="HH812" s="370"/>
      <c r="HI812" s="370"/>
      <c r="HJ812" s="370"/>
      <c r="HK812" s="370"/>
      <c r="HL812" s="370"/>
      <c r="HM812" s="370"/>
      <c r="HN812" s="370"/>
      <c r="HO812" s="370"/>
      <c r="HP812" s="370"/>
      <c r="HQ812" s="370"/>
      <c r="HR812" s="370"/>
      <c r="HS812" s="370"/>
      <c r="HT812" s="370"/>
      <c r="HU812" s="370"/>
      <c r="HV812" s="370"/>
      <c r="HW812" s="370"/>
      <c r="HX812" s="370"/>
      <c r="HY812" s="370"/>
      <c r="HZ812" s="370"/>
      <c r="IA812" s="370"/>
      <c r="IB812" s="370"/>
      <c r="IC812" s="370"/>
      <c r="ID812" s="370"/>
      <c r="IE812" s="370"/>
      <c r="IF812" s="370"/>
      <c r="IG812" s="370"/>
      <c r="IH812" s="370"/>
      <c r="II812" s="370"/>
      <c r="IJ812" s="370"/>
      <c r="IK812" s="370"/>
    </row>
    <row r="813" spans="1:178" ht="13.5">
      <c r="A813" s="374"/>
      <c r="B813" s="374"/>
      <c r="C813" s="374"/>
      <c r="D813" s="374"/>
      <c r="E813" s="367"/>
      <c r="F813" s="506"/>
      <c r="G813" s="506"/>
      <c r="H813" s="506"/>
      <c r="I813" s="506"/>
      <c r="J813" s="506"/>
      <c r="K813" s="506"/>
      <c r="DW813" s="370"/>
      <c r="DX813" s="370"/>
      <c r="EA813" s="370"/>
      <c r="EB813" s="370"/>
      <c r="EC813" s="370"/>
      <c r="ED813" s="370"/>
      <c r="EE813" s="370"/>
      <c r="EF813" s="370"/>
      <c r="EO813" s="370"/>
      <c r="EP813" s="370"/>
      <c r="ER813" s="370"/>
      <c r="ES813" s="370"/>
      <c r="ET813" s="370"/>
      <c r="EU813" s="370"/>
      <c r="EV813" s="370"/>
      <c r="EW813" s="370"/>
      <c r="EX813" s="370"/>
      <c r="EY813" s="370"/>
      <c r="EZ813" s="370"/>
      <c r="FA813" s="370"/>
      <c r="FB813" s="370"/>
      <c r="FC813" s="370"/>
      <c r="FD813" s="370"/>
      <c r="FE813" s="370"/>
      <c r="FF813" s="370"/>
      <c r="FG813" s="370"/>
      <c r="FH813" s="370"/>
      <c r="FI813" s="370"/>
      <c r="FJ813" s="370"/>
      <c r="FK813" s="370"/>
      <c r="FL813" s="370"/>
      <c r="FM813" s="370"/>
      <c r="FN813" s="370"/>
      <c r="FO813" s="370"/>
      <c r="FP813" s="370"/>
      <c r="FQ813" s="370"/>
      <c r="FR813" s="370"/>
      <c r="FS813" s="370"/>
      <c r="FT813" s="370"/>
      <c r="FU813" s="370"/>
      <c r="FV813" s="370"/>
    </row>
    <row r="814" spans="1:245" s="363" customFormat="1" ht="38.25">
      <c r="A814" s="589"/>
      <c r="B814" s="589"/>
      <c r="C814" s="589"/>
      <c r="D814" s="589"/>
      <c r="E814" s="590"/>
      <c r="F814" s="589"/>
      <c r="G814" s="591"/>
      <c r="H814" s="592"/>
      <c r="I814" s="593" t="s">
        <v>147</v>
      </c>
      <c r="J814" s="591"/>
      <c r="K814" s="591"/>
      <c r="DW814" s="370"/>
      <c r="DX814" s="370"/>
      <c r="DZ814" s="370"/>
      <c r="EA814" s="370"/>
      <c r="ED814" s="370"/>
      <c r="EE814" s="370"/>
      <c r="EQ814" s="370"/>
      <c r="ER814" s="370"/>
      <c r="ES814" s="370"/>
      <c r="ET814" s="370"/>
      <c r="EU814" s="370"/>
      <c r="EV814" s="370"/>
      <c r="EW814" s="370"/>
      <c r="EX814" s="370"/>
      <c r="EY814" s="370"/>
      <c r="EZ814" s="370"/>
      <c r="FA814" s="370"/>
      <c r="FB814" s="370"/>
      <c r="FC814" s="370"/>
      <c r="FD814" s="370"/>
      <c r="FE814" s="370"/>
      <c r="FF814" s="370"/>
      <c r="FG814" s="370"/>
      <c r="FH814" s="370"/>
      <c r="FI814" s="370"/>
      <c r="FJ814" s="370"/>
      <c r="FK814" s="370"/>
      <c r="FL814" s="370"/>
      <c r="FM814" s="370"/>
      <c r="FN814" s="370"/>
      <c r="FO814" s="370"/>
      <c r="FP814" s="370"/>
      <c r="FQ814" s="370"/>
      <c r="FR814" s="370"/>
      <c r="FS814" s="370"/>
      <c r="FT814" s="370"/>
      <c r="FU814" s="370"/>
      <c r="FV814" s="370"/>
      <c r="FW814" s="370"/>
      <c r="FX814" s="370"/>
      <c r="FY814" s="370"/>
      <c r="FZ814" s="370"/>
      <c r="GA814" s="370"/>
      <c r="GB814" s="370"/>
      <c r="GC814" s="370"/>
      <c r="GD814" s="370"/>
      <c r="GE814" s="370"/>
      <c r="GF814" s="370"/>
      <c r="GG814" s="370"/>
      <c r="GH814" s="370"/>
      <c r="GI814" s="370"/>
      <c r="GJ814" s="370"/>
      <c r="GK814" s="370"/>
      <c r="GL814" s="370"/>
      <c r="GM814" s="370"/>
      <c r="GN814" s="370"/>
      <c r="GO814" s="370"/>
      <c r="GP814" s="370"/>
      <c r="GQ814" s="370"/>
      <c r="GR814" s="370"/>
      <c r="GS814" s="370"/>
      <c r="GT814" s="370"/>
      <c r="GU814" s="370"/>
      <c r="GV814" s="370"/>
      <c r="GW814" s="370"/>
      <c r="GX814" s="370"/>
      <c r="GY814" s="370"/>
      <c r="GZ814" s="370"/>
      <c r="HA814" s="370"/>
      <c r="HB814" s="370"/>
      <c r="HC814" s="370"/>
      <c r="HD814" s="370"/>
      <c r="HE814" s="370"/>
      <c r="HF814" s="370"/>
      <c r="HG814" s="370"/>
      <c r="HH814" s="370"/>
      <c r="HI814" s="370"/>
      <c r="HJ814" s="370"/>
      <c r="HK814" s="370"/>
      <c r="HL814" s="370"/>
      <c r="HM814" s="370"/>
      <c r="HN814" s="370"/>
      <c r="HO814" s="370"/>
      <c r="HP814" s="370"/>
      <c r="HQ814" s="370"/>
      <c r="HR814" s="370"/>
      <c r="HS814" s="370"/>
      <c r="HT814" s="370"/>
      <c r="HU814" s="370"/>
      <c r="HV814" s="370"/>
      <c r="HW814" s="370"/>
      <c r="HX814" s="370"/>
      <c r="HY814" s="370"/>
      <c r="HZ814" s="370"/>
      <c r="IA814" s="370"/>
      <c r="IB814" s="370"/>
      <c r="IC814" s="370"/>
      <c r="ID814" s="370"/>
      <c r="IE814" s="370"/>
      <c r="IF814" s="370"/>
      <c r="IG814" s="370"/>
      <c r="IH814" s="370"/>
      <c r="II814" s="370"/>
      <c r="IJ814" s="370"/>
      <c r="IK814" s="370"/>
    </row>
    <row r="815" spans="1:179" s="363" customFormat="1" ht="25.5" customHeight="1">
      <c r="A815" s="594" t="s">
        <v>38</v>
      </c>
      <c r="B815" s="594"/>
      <c r="C815" s="594"/>
      <c r="D815" s="594"/>
      <c r="E815" s="595"/>
      <c r="F815" s="593" t="s">
        <v>768</v>
      </c>
      <c r="G815" s="593" t="s">
        <v>3</v>
      </c>
      <c r="H815" s="593" t="s">
        <v>459</v>
      </c>
      <c r="I815" s="593" t="s">
        <v>769</v>
      </c>
      <c r="J815" s="593" t="s">
        <v>642</v>
      </c>
      <c r="K815" s="593" t="s">
        <v>243</v>
      </c>
      <c r="DX815" s="370"/>
      <c r="DY815" s="370"/>
      <c r="DZ815" s="370"/>
      <c r="EA815" s="370"/>
      <c r="EF815" s="370"/>
      <c r="EG815" s="370"/>
      <c r="EH815" s="370"/>
      <c r="ER815" s="370"/>
      <c r="ES815" s="370"/>
      <c r="ET815" s="370"/>
      <c r="EU815" s="370"/>
      <c r="EV815" s="370"/>
      <c r="EW815" s="370"/>
      <c r="EX815" s="370"/>
      <c r="EY815" s="370"/>
      <c r="EZ815" s="370"/>
      <c r="FA815" s="370"/>
      <c r="FB815" s="370"/>
      <c r="FC815" s="370"/>
      <c r="FD815" s="370"/>
      <c r="FE815" s="370"/>
      <c r="FF815" s="370"/>
      <c r="FG815" s="370"/>
      <c r="FH815" s="370"/>
      <c r="FI815" s="370"/>
      <c r="FJ815" s="370"/>
      <c r="FK815" s="370"/>
      <c r="FL815" s="370"/>
      <c r="FM815" s="370"/>
      <c r="FN815" s="370"/>
      <c r="FO815" s="370"/>
      <c r="FP815" s="370"/>
      <c r="FQ815" s="370"/>
      <c r="FR815" s="370"/>
      <c r="FS815" s="370"/>
      <c r="FT815" s="370"/>
      <c r="FU815" s="370"/>
      <c r="FV815" s="370"/>
      <c r="FW815" s="370"/>
    </row>
    <row r="816" spans="1:179" s="363" customFormat="1" ht="13.5">
      <c r="A816" s="609" t="s">
        <v>205</v>
      </c>
      <c r="B816" s="609"/>
      <c r="C816" s="609"/>
      <c r="D816" s="609"/>
      <c r="E816" s="610"/>
      <c r="F816" s="598">
        <v>8585</v>
      </c>
      <c r="G816" s="598">
        <v>16220</v>
      </c>
      <c r="H816" s="598">
        <v>-1957</v>
      </c>
      <c r="I816" s="598">
        <v>1531</v>
      </c>
      <c r="J816" s="598">
        <v>0</v>
      </c>
      <c r="K816" s="599">
        <v>24380</v>
      </c>
      <c r="DW816" s="370"/>
      <c r="DX816" s="370"/>
      <c r="DZ816" s="370"/>
      <c r="EA816" s="370"/>
      <c r="ER816" s="370"/>
      <c r="ES816" s="370"/>
      <c r="ET816" s="370"/>
      <c r="EU816" s="370"/>
      <c r="EV816" s="370"/>
      <c r="EW816" s="370"/>
      <c r="EX816" s="370"/>
      <c r="EY816" s="370"/>
      <c r="EZ816" s="370"/>
      <c r="FA816" s="370"/>
      <c r="FB816" s="370"/>
      <c r="FC816" s="370"/>
      <c r="FD816" s="370"/>
      <c r="FE816" s="370"/>
      <c r="FF816" s="370"/>
      <c r="FG816" s="370"/>
      <c r="FH816" s="370"/>
      <c r="FI816" s="370"/>
      <c r="FJ816" s="370"/>
      <c r="FK816" s="370"/>
      <c r="FL816" s="370"/>
      <c r="FM816" s="370"/>
      <c r="FN816" s="370"/>
      <c r="FO816" s="370"/>
      <c r="FP816" s="370"/>
      <c r="FQ816" s="370"/>
      <c r="FR816" s="370"/>
      <c r="FS816" s="370"/>
      <c r="FT816" s="370"/>
      <c r="FU816" s="370"/>
      <c r="FV816" s="370"/>
      <c r="FW816" s="370"/>
    </row>
    <row r="817" spans="1:179" s="363" customFormat="1" ht="13.5">
      <c r="A817" s="603" t="s">
        <v>246</v>
      </c>
      <c r="B817" s="603"/>
      <c r="C817" s="603"/>
      <c r="D817" s="603"/>
      <c r="E817" s="611"/>
      <c r="F817" s="584">
        <v>1434</v>
      </c>
      <c r="G817" s="584">
        <v>1085</v>
      </c>
      <c r="H817" s="584">
        <v>14894</v>
      </c>
      <c r="I817" s="584">
        <v>2077</v>
      </c>
      <c r="J817" s="584">
        <v>0</v>
      </c>
      <c r="K817" s="600">
        <v>19490</v>
      </c>
      <c r="DX817" s="370"/>
      <c r="DY817" s="370"/>
      <c r="EA817" s="370"/>
      <c r="EB817" s="370"/>
      <c r="ED817" s="370"/>
      <c r="EE817" s="370"/>
      <c r="EG817" s="370"/>
      <c r="EH817" s="370"/>
      <c r="ER817" s="370"/>
      <c r="ES817" s="370"/>
      <c r="ET817" s="370"/>
      <c r="EU817" s="370"/>
      <c r="EV817" s="370"/>
      <c r="EW817" s="370"/>
      <c r="EX817" s="370"/>
      <c r="EY817" s="370"/>
      <c r="EZ817" s="370"/>
      <c r="FA817" s="370"/>
      <c r="FB817" s="370"/>
      <c r="FC817" s="370"/>
      <c r="FD817" s="370"/>
      <c r="FE817" s="370"/>
      <c r="FF817" s="370"/>
      <c r="FG817" s="370"/>
      <c r="FH817" s="370"/>
      <c r="FI817" s="370"/>
      <c r="FJ817" s="370"/>
      <c r="FK817" s="370"/>
      <c r="FL817" s="370"/>
      <c r="FM817" s="370"/>
      <c r="FN817" s="370"/>
      <c r="FO817" s="370"/>
      <c r="FP817" s="370"/>
      <c r="FQ817" s="370"/>
      <c r="FR817" s="370"/>
      <c r="FS817" s="370"/>
      <c r="FT817" s="370"/>
      <c r="FU817" s="370"/>
      <c r="FV817" s="370"/>
      <c r="FW817" s="370"/>
    </row>
    <row r="818" spans="1:245" s="363" customFormat="1" ht="13.5">
      <c r="A818" s="607" t="s">
        <v>803</v>
      </c>
      <c r="B818" s="607"/>
      <c r="C818" s="607"/>
      <c r="D818" s="607"/>
      <c r="E818" s="585"/>
      <c r="F818" s="579">
        <v>-34</v>
      </c>
      <c r="G818" s="579">
        <v>40</v>
      </c>
      <c r="H818" s="579">
        <v>14657</v>
      </c>
      <c r="I818" s="579">
        <v>90</v>
      </c>
      <c r="J818" s="579">
        <v>0</v>
      </c>
      <c r="K818" s="601">
        <v>14754</v>
      </c>
      <c r="DW818" s="370"/>
      <c r="DX818" s="370"/>
      <c r="DZ818" s="370"/>
      <c r="EA818" s="370"/>
      <c r="ED818" s="370"/>
      <c r="EE818" s="370"/>
      <c r="EG818" s="370"/>
      <c r="EH818" s="370"/>
      <c r="ER818" s="370"/>
      <c r="ES818" s="370"/>
      <c r="ET818" s="370"/>
      <c r="EU818" s="370"/>
      <c r="EV818" s="370"/>
      <c r="EW818" s="370"/>
      <c r="EX818" s="370"/>
      <c r="EY818" s="370"/>
      <c r="EZ818" s="370"/>
      <c r="FA818" s="370"/>
      <c r="FB818" s="370"/>
      <c r="FC818" s="370"/>
      <c r="FD818" s="370"/>
      <c r="FE818" s="370"/>
      <c r="FF818" s="370"/>
      <c r="FG818" s="370"/>
      <c r="FH818" s="370"/>
      <c r="FI818" s="370"/>
      <c r="FJ818" s="370"/>
      <c r="FK818" s="370"/>
      <c r="FL818" s="370"/>
      <c r="FM818" s="370"/>
      <c r="FN818" s="370"/>
      <c r="FO818" s="370"/>
      <c r="FP818" s="370"/>
      <c r="FQ818" s="370"/>
      <c r="FR818" s="370"/>
      <c r="FS818" s="370"/>
      <c r="FT818" s="370"/>
      <c r="FU818" s="370"/>
      <c r="FV818" s="370"/>
      <c r="FW818" s="370"/>
      <c r="FX818" s="370"/>
      <c r="FY818" s="370"/>
      <c r="FZ818" s="370"/>
      <c r="GA818" s="370"/>
      <c r="GB818" s="370"/>
      <c r="GC818" s="370"/>
      <c r="GD818" s="370"/>
      <c r="GE818" s="370"/>
      <c r="GF818" s="370"/>
      <c r="GG818" s="370"/>
      <c r="GH818" s="370"/>
      <c r="GI818" s="370"/>
      <c r="GJ818" s="370"/>
      <c r="GK818" s="370"/>
      <c r="GL818" s="370"/>
      <c r="GM818" s="370"/>
      <c r="GN818" s="370"/>
      <c r="GO818" s="370"/>
      <c r="GP818" s="370"/>
      <c r="GQ818" s="370"/>
      <c r="GR818" s="370"/>
      <c r="GS818" s="370"/>
      <c r="GT818" s="370"/>
      <c r="GU818" s="370"/>
      <c r="GV818" s="370"/>
      <c r="GW818" s="370"/>
      <c r="GX818" s="370"/>
      <c r="GY818" s="370"/>
      <c r="GZ818" s="370"/>
      <c r="HA818" s="370"/>
      <c r="HB818" s="370"/>
      <c r="HC818" s="370"/>
      <c r="HD818" s="370"/>
      <c r="HE818" s="370"/>
      <c r="HF818" s="370"/>
      <c r="HG818" s="370"/>
      <c r="HH818" s="370"/>
      <c r="HI818" s="370"/>
      <c r="HJ818" s="370"/>
      <c r="HK818" s="370"/>
      <c r="HL818" s="370"/>
      <c r="HM818" s="370"/>
      <c r="HN818" s="370"/>
      <c r="HO818" s="370"/>
      <c r="HP818" s="370"/>
      <c r="HQ818" s="370"/>
      <c r="HR818" s="370"/>
      <c r="HS818" s="370"/>
      <c r="HT818" s="370"/>
      <c r="HU818" s="370"/>
      <c r="HV818" s="370"/>
      <c r="HW818" s="370"/>
      <c r="HX818" s="370"/>
      <c r="HY818" s="370"/>
      <c r="HZ818" s="370"/>
      <c r="IA818" s="370"/>
      <c r="IB818" s="370"/>
      <c r="IC818" s="370"/>
      <c r="ID818" s="370"/>
      <c r="IE818" s="370"/>
      <c r="IF818" s="370"/>
      <c r="IG818" s="370"/>
      <c r="IH818" s="370"/>
      <c r="II818" s="370"/>
      <c r="IJ818" s="370"/>
      <c r="IK818" s="370"/>
    </row>
    <row r="819" spans="1:245" s="363" customFormat="1" ht="13.5">
      <c r="A819" s="696" t="s">
        <v>804</v>
      </c>
      <c r="B819" s="696"/>
      <c r="C819" s="696"/>
      <c r="D819" s="696"/>
      <c r="E819" s="690"/>
      <c r="F819" s="990">
        <v>9986</v>
      </c>
      <c r="G819" s="990">
        <v>17345</v>
      </c>
      <c r="H819" s="990">
        <v>27595</v>
      </c>
      <c r="I819" s="990">
        <v>3698</v>
      </c>
      <c r="J819" s="683">
        <v>0</v>
      </c>
      <c r="K819" s="683">
        <v>58624</v>
      </c>
      <c r="EA819" s="370"/>
      <c r="EB819" s="370"/>
      <c r="ED819" s="370"/>
      <c r="EE819" s="370"/>
      <c r="EG819" s="370"/>
      <c r="EH819" s="370"/>
      <c r="ER819" s="370"/>
      <c r="ES819" s="370"/>
      <c r="ET819" s="370"/>
      <c r="EU819" s="370"/>
      <c r="EV819" s="370"/>
      <c r="EW819" s="370"/>
      <c r="EX819" s="370"/>
      <c r="EY819" s="370"/>
      <c r="EZ819" s="370"/>
      <c r="FA819" s="370"/>
      <c r="FB819" s="370"/>
      <c r="FC819" s="370"/>
      <c r="FD819" s="370"/>
      <c r="FE819" s="370"/>
      <c r="FF819" s="370"/>
      <c r="FG819" s="370"/>
      <c r="FH819" s="370"/>
      <c r="FI819" s="370"/>
      <c r="FJ819" s="370"/>
      <c r="FK819" s="370"/>
      <c r="FL819" s="370"/>
      <c r="FM819" s="370"/>
      <c r="FN819" s="370"/>
      <c r="FO819" s="370"/>
      <c r="FP819" s="370"/>
      <c r="FQ819" s="370"/>
      <c r="FR819" s="370"/>
      <c r="FS819" s="370"/>
      <c r="FT819" s="370"/>
      <c r="FU819" s="370"/>
      <c r="FV819" s="370"/>
      <c r="FW819" s="370"/>
      <c r="FX819" s="370"/>
      <c r="FY819" s="370"/>
      <c r="FZ819" s="370"/>
      <c r="GA819" s="370"/>
      <c r="GB819" s="370"/>
      <c r="GC819" s="370"/>
      <c r="GD819" s="370"/>
      <c r="GE819" s="370"/>
      <c r="GF819" s="370"/>
      <c r="GG819" s="370"/>
      <c r="GH819" s="370"/>
      <c r="GI819" s="370"/>
      <c r="GJ819" s="370"/>
      <c r="GK819" s="370"/>
      <c r="GL819" s="370"/>
      <c r="GM819" s="370"/>
      <c r="GN819" s="370"/>
      <c r="GO819" s="370"/>
      <c r="GP819" s="370"/>
      <c r="GQ819" s="370"/>
      <c r="GR819" s="370"/>
      <c r="GS819" s="370"/>
      <c r="GT819" s="370"/>
      <c r="GU819" s="370"/>
      <c r="GV819" s="370"/>
      <c r="GW819" s="370"/>
      <c r="GX819" s="370"/>
      <c r="GY819" s="370"/>
      <c r="GZ819" s="370"/>
      <c r="HA819" s="370"/>
      <c r="HB819" s="370"/>
      <c r="HC819" s="370"/>
      <c r="HD819" s="370"/>
      <c r="HE819" s="370"/>
      <c r="HF819" s="370"/>
      <c r="HG819" s="370"/>
      <c r="HH819" s="370"/>
      <c r="HI819" s="370"/>
      <c r="HJ819" s="370"/>
      <c r="HK819" s="370"/>
      <c r="HL819" s="370"/>
      <c r="HM819" s="370"/>
      <c r="HN819" s="370"/>
      <c r="HO819" s="370"/>
      <c r="HP819" s="370"/>
      <c r="HQ819" s="370"/>
      <c r="HR819" s="370"/>
      <c r="HS819" s="370"/>
      <c r="HT819" s="370"/>
      <c r="HU819" s="370"/>
      <c r="HV819" s="370"/>
      <c r="HW819" s="370"/>
      <c r="HX819" s="370"/>
      <c r="HY819" s="370"/>
      <c r="HZ819" s="370"/>
      <c r="IA819" s="370"/>
      <c r="IB819" s="370"/>
      <c r="IC819" s="370"/>
      <c r="ID819" s="370"/>
      <c r="IE819" s="370"/>
      <c r="IF819" s="370"/>
      <c r="IG819" s="370"/>
      <c r="IH819" s="370"/>
      <c r="II819" s="370"/>
      <c r="IJ819" s="370"/>
      <c r="IK819" s="370"/>
    </row>
    <row r="820" spans="1:245" s="363" customFormat="1" ht="13.5">
      <c r="A820" s="362"/>
      <c r="B820" s="362"/>
      <c r="C820" s="362"/>
      <c r="D820" s="362"/>
      <c r="E820" s="337"/>
      <c r="F820" s="334"/>
      <c r="G820" s="334"/>
      <c r="H820" s="334"/>
      <c r="I820" s="334"/>
      <c r="J820" s="381"/>
      <c r="K820" s="381"/>
      <c r="DW820" s="370"/>
      <c r="DX820" s="370"/>
      <c r="DZ820" s="370"/>
      <c r="EA820" s="370"/>
      <c r="EB820" s="370"/>
      <c r="EC820" s="370"/>
      <c r="ED820" s="370"/>
      <c r="EE820" s="370"/>
      <c r="EF820" s="370"/>
      <c r="EG820" s="370"/>
      <c r="EH820" s="370"/>
      <c r="ER820" s="370"/>
      <c r="ES820" s="370"/>
      <c r="ET820" s="370"/>
      <c r="EU820" s="370"/>
      <c r="EV820" s="370"/>
      <c r="EW820" s="370"/>
      <c r="EX820" s="370"/>
      <c r="EY820" s="370"/>
      <c r="EZ820" s="370"/>
      <c r="FA820" s="370"/>
      <c r="FB820" s="370"/>
      <c r="FC820" s="370"/>
      <c r="FD820" s="370"/>
      <c r="FE820" s="370"/>
      <c r="FF820" s="370"/>
      <c r="FG820" s="370"/>
      <c r="FH820" s="370"/>
      <c r="FI820" s="370"/>
      <c r="FJ820" s="370"/>
      <c r="FK820" s="370"/>
      <c r="FL820" s="370"/>
      <c r="FM820" s="370"/>
      <c r="FN820" s="370"/>
      <c r="FO820" s="370"/>
      <c r="FP820" s="370"/>
      <c r="FQ820" s="370"/>
      <c r="FR820" s="370"/>
      <c r="FS820" s="370"/>
      <c r="FT820" s="370"/>
      <c r="FU820" s="370"/>
      <c r="FV820" s="370"/>
      <c r="FW820" s="370"/>
      <c r="FX820" s="370"/>
      <c r="FY820" s="370"/>
      <c r="FZ820" s="370"/>
      <c r="GA820" s="370"/>
      <c r="GB820" s="370"/>
      <c r="GC820" s="370"/>
      <c r="GD820" s="370"/>
      <c r="GE820" s="370"/>
      <c r="GF820" s="370"/>
      <c r="GG820" s="370"/>
      <c r="GH820" s="370"/>
      <c r="GI820" s="370"/>
      <c r="GJ820" s="370"/>
      <c r="GK820" s="370"/>
      <c r="GL820" s="370"/>
      <c r="GM820" s="370"/>
      <c r="GN820" s="370"/>
      <c r="GO820" s="370"/>
      <c r="GP820" s="370"/>
      <c r="GQ820" s="370"/>
      <c r="GR820" s="370"/>
      <c r="GS820" s="370"/>
      <c r="GT820" s="370"/>
      <c r="GU820" s="370"/>
      <c r="GV820" s="370"/>
      <c r="GW820" s="370"/>
      <c r="GX820" s="370"/>
      <c r="GY820" s="370"/>
      <c r="GZ820" s="370"/>
      <c r="HA820" s="370"/>
      <c r="HB820" s="370"/>
      <c r="HC820" s="370"/>
      <c r="HD820" s="370"/>
      <c r="HE820" s="370"/>
      <c r="HF820" s="370"/>
      <c r="HG820" s="370"/>
      <c r="HH820" s="370"/>
      <c r="HI820" s="370"/>
      <c r="HJ820" s="370"/>
      <c r="HK820" s="370"/>
      <c r="HL820" s="370"/>
      <c r="HM820" s="370"/>
      <c r="HN820" s="370"/>
      <c r="HO820" s="370"/>
      <c r="HP820" s="370"/>
      <c r="HQ820" s="370"/>
      <c r="HR820" s="370"/>
      <c r="HS820" s="370"/>
      <c r="HT820" s="370"/>
      <c r="HU820" s="370"/>
      <c r="HV820" s="370"/>
      <c r="HW820" s="370"/>
      <c r="HX820" s="370"/>
      <c r="HY820" s="370"/>
      <c r="HZ820" s="370"/>
      <c r="IA820" s="370"/>
      <c r="IB820" s="370"/>
      <c r="IC820" s="370"/>
      <c r="ID820" s="370"/>
      <c r="IE820" s="370"/>
      <c r="IF820" s="370"/>
      <c r="IG820" s="370"/>
      <c r="IH820" s="370"/>
      <c r="II820" s="370"/>
      <c r="IJ820" s="370"/>
      <c r="IK820" s="370"/>
    </row>
    <row r="821" spans="1:245" s="363" customFormat="1" ht="13.5">
      <c r="A821" s="603" t="s">
        <v>244</v>
      </c>
      <c r="B821" s="603"/>
      <c r="C821" s="603"/>
      <c r="D821" s="603"/>
      <c r="E821" s="611"/>
      <c r="F821" s="602">
        <v>5080</v>
      </c>
      <c r="G821" s="602">
        <v>4797</v>
      </c>
      <c r="H821" s="602">
        <v>12126</v>
      </c>
      <c r="I821" s="602">
        <v>2547</v>
      </c>
      <c r="J821" s="584">
        <v>1516</v>
      </c>
      <c r="K821" s="600">
        <v>26065</v>
      </c>
      <c r="EA821" s="370"/>
      <c r="EB821" s="370"/>
      <c r="EC821" s="370"/>
      <c r="ED821" s="370"/>
      <c r="EE821" s="370"/>
      <c r="ER821" s="370"/>
      <c r="ES821" s="370"/>
      <c r="ET821" s="370"/>
      <c r="EU821" s="370"/>
      <c r="EV821" s="370"/>
      <c r="EW821" s="370"/>
      <c r="EX821" s="370"/>
      <c r="EY821" s="370"/>
      <c r="EZ821" s="370"/>
      <c r="FA821" s="370"/>
      <c r="FB821" s="370"/>
      <c r="FC821" s="370"/>
      <c r="FD821" s="370"/>
      <c r="FE821" s="370"/>
      <c r="FF821" s="370"/>
      <c r="FG821" s="370"/>
      <c r="FH821" s="370"/>
      <c r="FI821" s="370"/>
      <c r="FJ821" s="370"/>
      <c r="FK821" s="370"/>
      <c r="FL821" s="370"/>
      <c r="FM821" s="370"/>
      <c r="FN821" s="370"/>
      <c r="FO821" s="370"/>
      <c r="FP821" s="370"/>
      <c r="FQ821" s="370"/>
      <c r="FR821" s="370"/>
      <c r="FS821" s="370"/>
      <c r="FT821" s="370"/>
      <c r="FU821" s="370"/>
      <c r="FV821" s="370"/>
      <c r="FW821" s="370"/>
      <c r="FX821" s="370"/>
      <c r="FY821" s="370"/>
      <c r="FZ821" s="370"/>
      <c r="GA821" s="370"/>
      <c r="GB821" s="370"/>
      <c r="GC821" s="370"/>
      <c r="GD821" s="370"/>
      <c r="GE821" s="370"/>
      <c r="GF821" s="370"/>
      <c r="GG821" s="370"/>
      <c r="GH821" s="370"/>
      <c r="GI821" s="370"/>
      <c r="GJ821" s="370"/>
      <c r="GK821" s="370"/>
      <c r="GL821" s="370"/>
      <c r="GM821" s="370"/>
      <c r="GN821" s="370"/>
      <c r="GO821" s="370"/>
      <c r="GP821" s="370"/>
      <c r="GQ821" s="370"/>
      <c r="GR821" s="370"/>
      <c r="GS821" s="370"/>
      <c r="GT821" s="370"/>
      <c r="GU821" s="370"/>
      <c r="GV821" s="370"/>
      <c r="GW821" s="370"/>
      <c r="GX821" s="370"/>
      <c r="GY821" s="370"/>
      <c r="GZ821" s="370"/>
      <c r="HA821" s="370"/>
      <c r="HB821" s="370"/>
      <c r="HC821" s="370"/>
      <c r="HD821" s="370"/>
      <c r="HE821" s="370"/>
      <c r="HF821" s="370"/>
      <c r="HG821" s="370"/>
      <c r="HH821" s="370"/>
      <c r="HI821" s="370"/>
      <c r="HJ821" s="370"/>
      <c r="HK821" s="370"/>
      <c r="HL821" s="370"/>
      <c r="HM821" s="370"/>
      <c r="HN821" s="370"/>
      <c r="HO821" s="370"/>
      <c r="HP821" s="370"/>
      <c r="HQ821" s="370"/>
      <c r="HR821" s="370"/>
      <c r="HS821" s="370"/>
      <c r="HT821" s="370"/>
      <c r="HU821" s="370"/>
      <c r="HV821" s="370"/>
      <c r="HW821" s="370"/>
      <c r="HX821" s="370"/>
      <c r="HY821" s="370"/>
      <c r="HZ821" s="370"/>
      <c r="IA821" s="370"/>
      <c r="IB821" s="370"/>
      <c r="IC821" s="370"/>
      <c r="ID821" s="370"/>
      <c r="IE821" s="370"/>
      <c r="IF821" s="370"/>
      <c r="IG821" s="370"/>
      <c r="IH821" s="370"/>
      <c r="II821" s="370"/>
      <c r="IJ821" s="370"/>
      <c r="IK821" s="370"/>
    </row>
    <row r="822" spans="1:245" s="363" customFormat="1" ht="13.5">
      <c r="A822" s="607" t="s">
        <v>527</v>
      </c>
      <c r="B822" s="607"/>
      <c r="C822" s="607"/>
      <c r="D822" s="607"/>
      <c r="E822" s="585"/>
      <c r="F822" s="608">
        <v>1391</v>
      </c>
      <c r="G822" s="608">
        <v>1798</v>
      </c>
      <c r="H822" s="608">
        <v>-188</v>
      </c>
      <c r="I822" s="608">
        <v>50</v>
      </c>
      <c r="J822" s="579">
        <v>0</v>
      </c>
      <c r="K822" s="601">
        <v>3050</v>
      </c>
      <c r="DZ822" s="370"/>
      <c r="EA822" s="370"/>
      <c r="EB822" s="370"/>
      <c r="EC822" s="370"/>
      <c r="ED822" s="370"/>
      <c r="EF822" s="370"/>
      <c r="EG822" s="370"/>
      <c r="EH822" s="370"/>
      <c r="ER822" s="370"/>
      <c r="ES822" s="370"/>
      <c r="ET822" s="370"/>
      <c r="EU822" s="370"/>
      <c r="EV822" s="370"/>
      <c r="EW822" s="370"/>
      <c r="EX822" s="370"/>
      <c r="EY822" s="370"/>
      <c r="EZ822" s="370"/>
      <c r="FA822" s="370"/>
      <c r="FB822" s="370"/>
      <c r="FC822" s="370"/>
      <c r="FD822" s="370"/>
      <c r="FE822" s="370"/>
      <c r="FF822" s="370"/>
      <c r="FG822" s="370"/>
      <c r="FH822" s="370"/>
      <c r="FI822" s="370"/>
      <c r="FJ822" s="370"/>
      <c r="FK822" s="370"/>
      <c r="FL822" s="370"/>
      <c r="FM822" s="370"/>
      <c r="FN822" s="370"/>
      <c r="FO822" s="370"/>
      <c r="FP822" s="370"/>
      <c r="FQ822" s="370"/>
      <c r="FR822" s="370"/>
      <c r="FS822" s="370"/>
      <c r="FT822" s="370"/>
      <c r="FU822" s="370"/>
      <c r="FV822" s="370"/>
      <c r="FW822" s="370"/>
      <c r="FX822" s="370"/>
      <c r="FY822" s="370"/>
      <c r="FZ822" s="370"/>
      <c r="GA822" s="370"/>
      <c r="GB822" s="370"/>
      <c r="GC822" s="370"/>
      <c r="GD822" s="370"/>
      <c r="GE822" s="370"/>
      <c r="GF822" s="370"/>
      <c r="GG822" s="370"/>
      <c r="GH822" s="370"/>
      <c r="GI822" s="370"/>
      <c r="GJ822" s="370"/>
      <c r="GK822" s="370"/>
      <c r="GL822" s="370"/>
      <c r="GM822" s="370"/>
      <c r="GN822" s="370"/>
      <c r="GO822" s="370"/>
      <c r="GP822" s="370"/>
      <c r="GQ822" s="370"/>
      <c r="GR822" s="370"/>
      <c r="GS822" s="370"/>
      <c r="GT822" s="370"/>
      <c r="GU822" s="370"/>
      <c r="GV822" s="370"/>
      <c r="GW822" s="370"/>
      <c r="GX822" s="370"/>
      <c r="GY822" s="370"/>
      <c r="GZ822" s="370"/>
      <c r="HA822" s="370"/>
      <c r="HB822" s="370"/>
      <c r="HC822" s="370"/>
      <c r="HD822" s="370"/>
      <c r="HE822" s="370"/>
      <c r="HF822" s="370"/>
      <c r="HG822" s="370"/>
      <c r="HH822" s="370"/>
      <c r="HI822" s="370"/>
      <c r="HJ822" s="370"/>
      <c r="HK822" s="370"/>
      <c r="HL822" s="370"/>
      <c r="HM822" s="370"/>
      <c r="HN822" s="370"/>
      <c r="HO822" s="370"/>
      <c r="HP822" s="370"/>
      <c r="HQ822" s="370"/>
      <c r="HR822" s="370"/>
      <c r="HS822" s="370"/>
      <c r="HT822" s="370"/>
      <c r="HU822" s="370"/>
      <c r="HV822" s="370"/>
      <c r="HW822" s="370"/>
      <c r="HX822" s="370"/>
      <c r="HY822" s="370"/>
      <c r="HZ822" s="370"/>
      <c r="IA822" s="370"/>
      <c r="IB822" s="370"/>
      <c r="IC822" s="370"/>
      <c r="ID822" s="370"/>
      <c r="IE822" s="370"/>
      <c r="IF822" s="370"/>
      <c r="IG822" s="370"/>
      <c r="IH822" s="370"/>
      <c r="II822" s="370"/>
      <c r="IJ822" s="370"/>
      <c r="IK822" s="370"/>
    </row>
    <row r="823" spans="1:245" s="363" customFormat="1" ht="13.5">
      <c r="A823" s="696" t="s">
        <v>836</v>
      </c>
      <c r="B823" s="696"/>
      <c r="C823" s="696"/>
      <c r="D823" s="687"/>
      <c r="E823" s="688"/>
      <c r="F823" s="573">
        <v>3515</v>
      </c>
      <c r="G823" s="573">
        <v>10751</v>
      </c>
      <c r="H823" s="573">
        <v>15657</v>
      </c>
      <c r="I823" s="573">
        <v>1102</v>
      </c>
      <c r="J823" s="573">
        <v>-1516</v>
      </c>
      <c r="K823" s="573">
        <v>29509</v>
      </c>
      <c r="DZ823" s="370"/>
      <c r="EA823" s="370"/>
      <c r="EC823" s="370"/>
      <c r="ED823" s="370"/>
      <c r="EE823" s="370"/>
      <c r="EF823" s="370"/>
      <c r="EG823" s="370"/>
      <c r="EH823" s="370"/>
      <c r="ER823" s="370"/>
      <c r="ES823" s="370"/>
      <c r="ET823" s="370"/>
      <c r="EU823" s="370"/>
      <c r="EV823" s="370"/>
      <c r="EW823" s="370"/>
      <c r="EX823" s="370"/>
      <c r="EY823" s="370"/>
      <c r="EZ823" s="370"/>
      <c r="FA823" s="370"/>
      <c r="FB823" s="370"/>
      <c r="FC823" s="370"/>
      <c r="FD823" s="370"/>
      <c r="FE823" s="370"/>
      <c r="FF823" s="370"/>
      <c r="FG823" s="370"/>
      <c r="FH823" s="370"/>
      <c r="FI823" s="370"/>
      <c r="FJ823" s="370"/>
      <c r="FK823" s="370"/>
      <c r="FL823" s="370"/>
      <c r="FM823" s="370"/>
      <c r="FN823" s="370"/>
      <c r="FO823" s="370"/>
      <c r="FP823" s="370"/>
      <c r="FQ823" s="370"/>
      <c r="FR823" s="370"/>
      <c r="FS823" s="370"/>
      <c r="FT823" s="370"/>
      <c r="FU823" s="370"/>
      <c r="FV823" s="370"/>
      <c r="FW823" s="370"/>
      <c r="FX823" s="370"/>
      <c r="FY823" s="370"/>
      <c r="FZ823" s="370"/>
      <c r="GA823" s="370"/>
      <c r="GB823" s="370"/>
      <c r="GC823" s="370"/>
      <c r="GD823" s="370"/>
      <c r="GE823" s="370"/>
      <c r="GF823" s="370"/>
      <c r="GG823" s="370"/>
      <c r="GH823" s="370"/>
      <c r="GI823" s="370"/>
      <c r="GJ823" s="370"/>
      <c r="GK823" s="370"/>
      <c r="GL823" s="370"/>
      <c r="GM823" s="370"/>
      <c r="GN823" s="370"/>
      <c r="GO823" s="370"/>
      <c r="GP823" s="370"/>
      <c r="GQ823" s="370"/>
      <c r="GR823" s="370"/>
      <c r="GS823" s="370"/>
      <c r="GT823" s="370"/>
      <c r="GU823" s="370"/>
      <c r="GV823" s="370"/>
      <c r="GW823" s="370"/>
      <c r="GX823" s="370"/>
      <c r="GY823" s="370"/>
      <c r="GZ823" s="370"/>
      <c r="HA823" s="370"/>
      <c r="HB823" s="370"/>
      <c r="HC823" s="370"/>
      <c r="HD823" s="370"/>
      <c r="HE823" s="370"/>
      <c r="HF823" s="370"/>
      <c r="HG823" s="370"/>
      <c r="HH823" s="370"/>
      <c r="HI823" s="370"/>
      <c r="HJ823" s="370"/>
      <c r="HK823" s="370"/>
      <c r="HL823" s="370"/>
      <c r="HM823" s="370"/>
      <c r="HN823" s="370"/>
      <c r="HO823" s="370"/>
      <c r="HP823" s="370"/>
      <c r="HQ823" s="370"/>
      <c r="HR823" s="370"/>
      <c r="HS823" s="370"/>
      <c r="HT823" s="370"/>
      <c r="HU823" s="370"/>
      <c r="HV823" s="370"/>
      <c r="HW823" s="370"/>
      <c r="HX823" s="370"/>
      <c r="HY823" s="370"/>
      <c r="HZ823" s="370"/>
      <c r="IA823" s="370"/>
      <c r="IB823" s="370"/>
      <c r="IC823" s="370"/>
      <c r="ID823" s="370"/>
      <c r="IE823" s="370"/>
      <c r="IF823" s="370"/>
      <c r="IG823" s="370"/>
      <c r="IH823" s="370"/>
      <c r="II823" s="370"/>
      <c r="IJ823" s="370"/>
      <c r="IK823" s="370"/>
    </row>
    <row r="824" spans="1:245" s="363" customFormat="1" ht="13.5">
      <c r="A824" s="307"/>
      <c r="B824" s="307"/>
      <c r="C824" s="307"/>
      <c r="D824" s="307"/>
      <c r="E824" s="414"/>
      <c r="F824" s="407"/>
      <c r="G824" s="407"/>
      <c r="H824" s="407"/>
      <c r="I824" s="407"/>
      <c r="J824" s="407"/>
      <c r="K824" s="407"/>
      <c r="DZ824" s="370"/>
      <c r="EA824" s="370"/>
      <c r="EC824" s="370"/>
      <c r="ED824" s="370"/>
      <c r="EE824" s="370"/>
      <c r="EF824" s="370"/>
      <c r="EG824" s="370"/>
      <c r="EH824" s="370"/>
      <c r="ER824" s="370"/>
      <c r="ES824" s="370"/>
      <c r="ET824" s="370"/>
      <c r="EU824" s="370"/>
      <c r="EV824" s="370"/>
      <c r="EW824" s="370"/>
      <c r="EX824" s="370"/>
      <c r="EY824" s="370"/>
      <c r="EZ824" s="370"/>
      <c r="FA824" s="370"/>
      <c r="FB824" s="370"/>
      <c r="FC824" s="370"/>
      <c r="FD824" s="370"/>
      <c r="FE824" s="370"/>
      <c r="FF824" s="370"/>
      <c r="FG824" s="370"/>
      <c r="FH824" s="370"/>
      <c r="FI824" s="370"/>
      <c r="FJ824" s="370"/>
      <c r="FK824" s="370"/>
      <c r="FL824" s="370"/>
      <c r="FM824" s="370"/>
      <c r="FN824" s="370"/>
      <c r="FO824" s="370"/>
      <c r="FP824" s="370"/>
      <c r="FQ824" s="370"/>
      <c r="FR824" s="370"/>
      <c r="FS824" s="370"/>
      <c r="FT824" s="370"/>
      <c r="FU824" s="370"/>
      <c r="FV824" s="370"/>
      <c r="FW824" s="370"/>
      <c r="FX824" s="370"/>
      <c r="FY824" s="370"/>
      <c r="FZ824" s="370"/>
      <c r="GA824" s="370"/>
      <c r="GB824" s="370"/>
      <c r="GC824" s="370"/>
      <c r="GD824" s="370"/>
      <c r="GE824" s="370"/>
      <c r="GF824" s="370"/>
      <c r="GG824" s="370"/>
      <c r="GH824" s="370"/>
      <c r="GI824" s="370"/>
      <c r="GJ824" s="370"/>
      <c r="GK824" s="370"/>
      <c r="GL824" s="370"/>
      <c r="GM824" s="370"/>
      <c r="GN824" s="370"/>
      <c r="GO824" s="370"/>
      <c r="GP824" s="370"/>
      <c r="GQ824" s="370"/>
      <c r="GR824" s="370"/>
      <c r="GS824" s="370"/>
      <c r="GT824" s="370"/>
      <c r="GU824" s="370"/>
      <c r="GV824" s="370"/>
      <c r="GW824" s="370"/>
      <c r="GX824" s="370"/>
      <c r="GY824" s="370"/>
      <c r="GZ824" s="370"/>
      <c r="HA824" s="370"/>
      <c r="HB824" s="370"/>
      <c r="HC824" s="370"/>
      <c r="HD824" s="370"/>
      <c r="HE824" s="370"/>
      <c r="HF824" s="370"/>
      <c r="HG824" s="370"/>
      <c r="HH824" s="370"/>
      <c r="HI824" s="370"/>
      <c r="HJ824" s="370"/>
      <c r="HK824" s="370"/>
      <c r="HL824" s="370"/>
      <c r="HM824" s="370"/>
      <c r="HN824" s="370"/>
      <c r="HO824" s="370"/>
      <c r="HP824" s="370"/>
      <c r="HQ824" s="370"/>
      <c r="HR824" s="370"/>
      <c r="HS824" s="370"/>
      <c r="HT824" s="370"/>
      <c r="HU824" s="370"/>
      <c r="HV824" s="370"/>
      <c r="HW824" s="370"/>
      <c r="HX824" s="370"/>
      <c r="HY824" s="370"/>
      <c r="HZ824" s="370"/>
      <c r="IA824" s="370"/>
      <c r="IB824" s="370"/>
      <c r="IC824" s="370"/>
      <c r="ID824" s="370"/>
      <c r="IE824" s="370"/>
      <c r="IF824" s="370"/>
      <c r="IG824" s="370"/>
      <c r="IH824" s="370"/>
      <c r="II824" s="370"/>
      <c r="IJ824" s="370"/>
      <c r="IK824" s="370"/>
    </row>
    <row r="825" spans="1:245" s="363" customFormat="1" ht="13.5">
      <c r="A825" s="574" t="s">
        <v>679</v>
      </c>
      <c r="B825" s="574"/>
      <c r="C825" s="574"/>
      <c r="D825" s="564"/>
      <c r="E825" s="605"/>
      <c r="F825" s="606">
        <v>523287</v>
      </c>
      <c r="G825" s="606">
        <v>1333768</v>
      </c>
      <c r="H825" s="606">
        <v>741701</v>
      </c>
      <c r="I825" s="606">
        <v>429474</v>
      </c>
      <c r="J825" s="606">
        <v>29317</v>
      </c>
      <c r="K825" s="769">
        <v>3057546</v>
      </c>
      <c r="DW825" s="370"/>
      <c r="DX825" s="370"/>
      <c r="EG825" s="370"/>
      <c r="EH825" s="370"/>
      <c r="ER825" s="370"/>
      <c r="ES825" s="370"/>
      <c r="ET825" s="370"/>
      <c r="EU825" s="370"/>
      <c r="EV825" s="370"/>
      <c r="EW825" s="370"/>
      <c r="EX825" s="370"/>
      <c r="EY825" s="370"/>
      <c r="EZ825" s="370"/>
      <c r="FA825" s="370"/>
      <c r="FB825" s="370"/>
      <c r="FC825" s="370"/>
      <c r="FD825" s="370"/>
      <c r="FE825" s="370"/>
      <c r="FF825" s="370"/>
      <c r="FG825" s="370"/>
      <c r="FH825" s="370"/>
      <c r="FI825" s="370"/>
      <c r="FJ825" s="370"/>
      <c r="FK825" s="370"/>
      <c r="FL825" s="370"/>
      <c r="FM825" s="370"/>
      <c r="FN825" s="370"/>
      <c r="FO825" s="370"/>
      <c r="FP825" s="370"/>
      <c r="FQ825" s="370"/>
      <c r="FR825" s="370"/>
      <c r="FS825" s="370"/>
      <c r="FT825" s="370"/>
      <c r="FU825" s="370"/>
      <c r="FV825" s="370"/>
      <c r="FW825" s="370"/>
      <c r="FX825" s="370"/>
      <c r="FY825" s="370"/>
      <c r="FZ825" s="370"/>
      <c r="GA825" s="370"/>
      <c r="GB825" s="370"/>
      <c r="GC825" s="370"/>
      <c r="GD825" s="370"/>
      <c r="GE825" s="370"/>
      <c r="GF825" s="370"/>
      <c r="GG825" s="370"/>
      <c r="GH825" s="370"/>
      <c r="GI825" s="370"/>
      <c r="GJ825" s="370"/>
      <c r="GK825" s="370"/>
      <c r="GL825" s="370"/>
      <c r="GM825" s="370"/>
      <c r="GN825" s="370"/>
      <c r="GO825" s="370"/>
      <c r="GP825" s="370"/>
      <c r="GQ825" s="370"/>
      <c r="GR825" s="370"/>
      <c r="GS825" s="370"/>
      <c r="GT825" s="370"/>
      <c r="GU825" s="370"/>
      <c r="GV825" s="370"/>
      <c r="GW825" s="370"/>
      <c r="GX825" s="370"/>
      <c r="GY825" s="370"/>
      <c r="GZ825" s="370"/>
      <c r="HA825" s="370"/>
      <c r="HB825" s="370"/>
      <c r="HC825" s="370"/>
      <c r="HD825" s="370"/>
      <c r="HE825" s="370"/>
      <c r="HF825" s="370"/>
      <c r="HG825" s="370"/>
      <c r="HH825" s="370"/>
      <c r="HI825" s="370"/>
      <c r="HJ825" s="370"/>
      <c r="HK825" s="370"/>
      <c r="HL825" s="370"/>
      <c r="HM825" s="370"/>
      <c r="HN825" s="370"/>
      <c r="HO825" s="370"/>
      <c r="HP825" s="370"/>
      <c r="HQ825" s="370"/>
      <c r="HR825" s="370"/>
      <c r="HS825" s="370"/>
      <c r="HT825" s="370"/>
      <c r="HU825" s="370"/>
      <c r="HV825" s="370"/>
      <c r="HW825" s="370"/>
      <c r="HX825" s="370"/>
      <c r="HY825" s="370"/>
      <c r="HZ825" s="370"/>
      <c r="IA825" s="370"/>
      <c r="IB825" s="370"/>
      <c r="IC825" s="370"/>
      <c r="ID825" s="370"/>
      <c r="IE825" s="370"/>
      <c r="IF825" s="370"/>
      <c r="IG825" s="370"/>
      <c r="IH825" s="370"/>
      <c r="II825" s="370"/>
      <c r="IJ825" s="370"/>
      <c r="IK825" s="370"/>
    </row>
    <row r="826" spans="1:245" s="363" customFormat="1" ht="13.5">
      <c r="A826" s="574" t="s">
        <v>460</v>
      </c>
      <c r="B826" s="574"/>
      <c r="C826" s="574"/>
      <c r="D826" s="564"/>
      <c r="E826" s="605"/>
      <c r="F826" s="606">
        <v>502735</v>
      </c>
      <c r="G826" s="606">
        <v>1258081</v>
      </c>
      <c r="H826" s="606">
        <v>688814</v>
      </c>
      <c r="I826" s="606">
        <v>414988</v>
      </c>
      <c r="J826" s="606">
        <v>8924</v>
      </c>
      <c r="K826" s="769">
        <v>2873542</v>
      </c>
      <c r="DW826" s="370"/>
      <c r="DX826" s="370"/>
      <c r="EG826" s="370"/>
      <c r="EH826" s="370"/>
      <c r="ER826" s="370"/>
      <c r="ES826" s="370"/>
      <c r="ET826" s="370"/>
      <c r="EU826" s="370"/>
      <c r="EV826" s="370"/>
      <c r="EW826" s="370"/>
      <c r="EX826" s="370"/>
      <c r="EY826" s="370"/>
      <c r="EZ826" s="370"/>
      <c r="FA826" s="370"/>
      <c r="FB826" s="370"/>
      <c r="FC826" s="370"/>
      <c r="FD826" s="370"/>
      <c r="FE826" s="370"/>
      <c r="FF826" s="370"/>
      <c r="FG826" s="370"/>
      <c r="FH826" s="370"/>
      <c r="FI826" s="370"/>
      <c r="FJ826" s="370"/>
      <c r="FK826" s="370"/>
      <c r="FL826" s="370"/>
      <c r="FM826" s="370"/>
      <c r="FN826" s="370"/>
      <c r="FO826" s="370"/>
      <c r="FP826" s="370"/>
      <c r="FQ826" s="370"/>
      <c r="FR826" s="370"/>
      <c r="FS826" s="370"/>
      <c r="FT826" s="370"/>
      <c r="FU826" s="370"/>
      <c r="FV826" s="370"/>
      <c r="FW826" s="370"/>
      <c r="FX826" s="370"/>
      <c r="FY826" s="370"/>
      <c r="FZ826" s="370"/>
      <c r="GA826" s="370"/>
      <c r="GB826" s="370"/>
      <c r="GC826" s="370"/>
      <c r="GD826" s="370"/>
      <c r="GE826" s="370"/>
      <c r="GF826" s="370"/>
      <c r="GG826" s="370"/>
      <c r="GH826" s="370"/>
      <c r="GI826" s="370"/>
      <c r="GJ826" s="370"/>
      <c r="GK826" s="370"/>
      <c r="GL826" s="370"/>
      <c r="GM826" s="370"/>
      <c r="GN826" s="370"/>
      <c r="GO826" s="370"/>
      <c r="GP826" s="370"/>
      <c r="GQ826" s="370"/>
      <c r="GR826" s="370"/>
      <c r="GS826" s="370"/>
      <c r="GT826" s="370"/>
      <c r="GU826" s="370"/>
      <c r="GV826" s="370"/>
      <c r="GW826" s="370"/>
      <c r="GX826" s="370"/>
      <c r="GY826" s="370"/>
      <c r="GZ826" s="370"/>
      <c r="HA826" s="370"/>
      <c r="HB826" s="370"/>
      <c r="HC826" s="370"/>
      <c r="HD826" s="370"/>
      <c r="HE826" s="370"/>
      <c r="HF826" s="370"/>
      <c r="HG826" s="370"/>
      <c r="HH826" s="370"/>
      <c r="HI826" s="370"/>
      <c r="HJ826" s="370"/>
      <c r="HK826" s="370"/>
      <c r="HL826" s="370"/>
      <c r="HM826" s="370"/>
      <c r="HN826" s="370"/>
      <c r="HO826" s="370"/>
      <c r="HP826" s="370"/>
      <c r="HQ826" s="370"/>
      <c r="HR826" s="370"/>
      <c r="HS826" s="370"/>
      <c r="HT826" s="370"/>
      <c r="HU826" s="370"/>
      <c r="HV826" s="370"/>
      <c r="HW826" s="370"/>
      <c r="HX826" s="370"/>
      <c r="HY826" s="370"/>
      <c r="HZ826" s="370"/>
      <c r="IA826" s="370"/>
      <c r="IB826" s="370"/>
      <c r="IC826" s="370"/>
      <c r="ID826" s="370"/>
      <c r="IE826" s="370"/>
      <c r="IF826" s="370"/>
      <c r="IG826" s="370"/>
      <c r="IH826" s="370"/>
      <c r="II826" s="370"/>
      <c r="IJ826" s="370"/>
      <c r="IK826" s="370"/>
    </row>
    <row r="827" spans="1:245" s="363" customFormat="1" ht="13.5">
      <c r="A827" s="574" t="s">
        <v>371</v>
      </c>
      <c r="B827" s="574"/>
      <c r="C827" s="574"/>
      <c r="D827" s="564"/>
      <c r="E827" s="605"/>
      <c r="F827" s="606">
        <v>20552</v>
      </c>
      <c r="G827" s="606">
        <v>75687</v>
      </c>
      <c r="H827" s="606">
        <v>52887</v>
      </c>
      <c r="I827" s="606">
        <v>14485</v>
      </c>
      <c r="J827" s="606">
        <v>20392</v>
      </c>
      <c r="K827" s="769">
        <v>184004</v>
      </c>
      <c r="DW827" s="370"/>
      <c r="DX827" s="370"/>
      <c r="EG827" s="370"/>
      <c r="EH827" s="370"/>
      <c r="ER827" s="370"/>
      <c r="ES827" s="370"/>
      <c r="ET827" s="370"/>
      <c r="EU827" s="370"/>
      <c r="EV827" s="370"/>
      <c r="EW827" s="370"/>
      <c r="EX827" s="370"/>
      <c r="EY827" s="370"/>
      <c r="EZ827" s="370"/>
      <c r="FA827" s="370"/>
      <c r="FB827" s="370"/>
      <c r="FC827" s="370"/>
      <c r="FD827" s="370"/>
      <c r="FE827" s="370"/>
      <c r="FF827" s="370"/>
      <c r="FG827" s="370"/>
      <c r="FH827" s="370"/>
      <c r="FI827" s="370"/>
      <c r="FJ827" s="370"/>
      <c r="FK827" s="370"/>
      <c r="FL827" s="370"/>
      <c r="FM827" s="370"/>
      <c r="FN827" s="370"/>
      <c r="FO827" s="370"/>
      <c r="FP827" s="370"/>
      <c r="FQ827" s="370"/>
      <c r="FR827" s="370"/>
      <c r="FS827" s="370"/>
      <c r="FT827" s="370"/>
      <c r="FU827" s="370"/>
      <c r="FV827" s="370"/>
      <c r="FW827" s="370"/>
      <c r="FX827" s="370"/>
      <c r="FY827" s="370"/>
      <c r="FZ827" s="370"/>
      <c r="GA827" s="370"/>
      <c r="GB827" s="370"/>
      <c r="GC827" s="370"/>
      <c r="GD827" s="370"/>
      <c r="GE827" s="370"/>
      <c r="GF827" s="370"/>
      <c r="GG827" s="370"/>
      <c r="GH827" s="370"/>
      <c r="GI827" s="370"/>
      <c r="GJ827" s="370"/>
      <c r="GK827" s="370"/>
      <c r="GL827" s="370"/>
      <c r="GM827" s="370"/>
      <c r="GN827" s="370"/>
      <c r="GO827" s="370"/>
      <c r="GP827" s="370"/>
      <c r="GQ827" s="370"/>
      <c r="GR827" s="370"/>
      <c r="GS827" s="370"/>
      <c r="GT827" s="370"/>
      <c r="GU827" s="370"/>
      <c r="GV827" s="370"/>
      <c r="GW827" s="370"/>
      <c r="GX827" s="370"/>
      <c r="GY827" s="370"/>
      <c r="GZ827" s="370"/>
      <c r="HA827" s="370"/>
      <c r="HB827" s="370"/>
      <c r="HC827" s="370"/>
      <c r="HD827" s="370"/>
      <c r="HE827" s="370"/>
      <c r="HF827" s="370"/>
      <c r="HG827" s="370"/>
      <c r="HH827" s="370"/>
      <c r="HI827" s="370"/>
      <c r="HJ827" s="370"/>
      <c r="HK827" s="370"/>
      <c r="HL827" s="370"/>
      <c r="HM827" s="370"/>
      <c r="HN827" s="370"/>
      <c r="HO827" s="370"/>
      <c r="HP827" s="370"/>
      <c r="HQ827" s="370"/>
      <c r="HR827" s="370"/>
      <c r="HS827" s="370"/>
      <c r="HT827" s="370"/>
      <c r="HU827" s="370"/>
      <c r="HV827" s="370"/>
      <c r="HW827" s="370"/>
      <c r="HX827" s="370"/>
      <c r="HY827" s="370"/>
      <c r="HZ827" s="370"/>
      <c r="IA827" s="370"/>
      <c r="IB827" s="370"/>
      <c r="IC827" s="370"/>
      <c r="ID827" s="370"/>
      <c r="IE827" s="370"/>
      <c r="IF827" s="370"/>
      <c r="IG827" s="370"/>
      <c r="IH827" s="370"/>
      <c r="II827" s="370"/>
      <c r="IJ827" s="370"/>
      <c r="IK827" s="370"/>
    </row>
    <row r="828" spans="1:245" s="363" customFormat="1" ht="13.5">
      <c r="A828" s="269"/>
      <c r="B828" s="269"/>
      <c r="C828" s="269"/>
      <c r="D828" s="391"/>
      <c r="E828" s="414"/>
      <c r="F828" s="320"/>
      <c r="G828" s="320"/>
      <c r="H828" s="320"/>
      <c r="I828" s="320"/>
      <c r="J828" s="320"/>
      <c r="K828" s="510"/>
      <c r="DW828" s="370"/>
      <c r="DX828" s="370"/>
      <c r="EG828" s="370"/>
      <c r="EH828" s="370"/>
      <c r="ER828" s="370"/>
      <c r="ES828" s="370"/>
      <c r="ET828" s="370"/>
      <c r="EU828" s="370"/>
      <c r="EV828" s="370"/>
      <c r="EW828" s="370"/>
      <c r="EX828" s="370"/>
      <c r="EY828" s="370"/>
      <c r="EZ828" s="370"/>
      <c r="FA828" s="370"/>
      <c r="FB828" s="370"/>
      <c r="FC828" s="370"/>
      <c r="FD828" s="370"/>
      <c r="FE828" s="370"/>
      <c r="FF828" s="370"/>
      <c r="FG828" s="370"/>
      <c r="FH828" s="370"/>
      <c r="FI828" s="370"/>
      <c r="FJ828" s="370"/>
      <c r="FK828" s="370"/>
      <c r="FL828" s="370"/>
      <c r="FM828" s="370"/>
      <c r="FN828" s="370"/>
      <c r="FO828" s="370"/>
      <c r="FP828" s="370"/>
      <c r="FQ828" s="370"/>
      <c r="FR828" s="370"/>
      <c r="FS828" s="370"/>
      <c r="FT828" s="370"/>
      <c r="FU828" s="370"/>
      <c r="FV828" s="370"/>
      <c r="FW828" s="370"/>
      <c r="FX828" s="370"/>
      <c r="FY828" s="370"/>
      <c r="FZ828" s="370"/>
      <c r="GA828" s="370"/>
      <c r="GB828" s="370"/>
      <c r="GC828" s="370"/>
      <c r="GD828" s="370"/>
      <c r="GE828" s="370"/>
      <c r="GF828" s="370"/>
      <c r="GG828" s="370"/>
      <c r="GH828" s="370"/>
      <c r="GI828" s="370"/>
      <c r="GJ828" s="370"/>
      <c r="GK828" s="370"/>
      <c r="GL828" s="370"/>
      <c r="GM828" s="370"/>
      <c r="GN828" s="370"/>
      <c r="GO828" s="370"/>
      <c r="GP828" s="370"/>
      <c r="GQ828" s="370"/>
      <c r="GR828" s="370"/>
      <c r="GS828" s="370"/>
      <c r="GT828" s="370"/>
      <c r="GU828" s="370"/>
      <c r="GV828" s="370"/>
      <c r="GW828" s="370"/>
      <c r="GX828" s="370"/>
      <c r="GY828" s="370"/>
      <c r="GZ828" s="370"/>
      <c r="HA828" s="370"/>
      <c r="HB828" s="370"/>
      <c r="HC828" s="370"/>
      <c r="HD828" s="370"/>
      <c r="HE828" s="370"/>
      <c r="HF828" s="370"/>
      <c r="HG828" s="370"/>
      <c r="HH828" s="370"/>
      <c r="HI828" s="370"/>
      <c r="HJ828" s="370"/>
      <c r="HK828" s="370"/>
      <c r="HL828" s="370"/>
      <c r="HM828" s="370"/>
      <c r="HN828" s="370"/>
      <c r="HO828" s="370"/>
      <c r="HP828" s="370"/>
      <c r="HQ828" s="370"/>
      <c r="HR828" s="370"/>
      <c r="HS828" s="370"/>
      <c r="HT828" s="370"/>
      <c r="HU828" s="370"/>
      <c r="HV828" s="370"/>
      <c r="HW828" s="370"/>
      <c r="HX828" s="370"/>
      <c r="HY828" s="370"/>
      <c r="HZ828" s="370"/>
      <c r="IA828" s="370"/>
      <c r="IB828" s="370"/>
      <c r="IC828" s="370"/>
      <c r="ID828" s="370"/>
      <c r="IE828" s="370"/>
      <c r="IF828" s="370"/>
      <c r="IG828" s="370"/>
      <c r="IH828" s="370"/>
      <c r="II828" s="370"/>
      <c r="IJ828" s="370"/>
      <c r="IK828" s="370"/>
    </row>
    <row r="829" spans="1:245" s="363" customFormat="1" ht="13.5">
      <c r="A829" s="269"/>
      <c r="B829" s="269"/>
      <c r="C829" s="269"/>
      <c r="D829" s="391"/>
      <c r="E829" s="414"/>
      <c r="F829" s="320"/>
      <c r="G829" s="320"/>
      <c r="H829" s="320"/>
      <c r="I829" s="320"/>
      <c r="J829" s="320"/>
      <c r="K829" s="510"/>
      <c r="DW829" s="370"/>
      <c r="DX829" s="370"/>
      <c r="EG829" s="370"/>
      <c r="EH829" s="370"/>
      <c r="ER829" s="370"/>
      <c r="ES829" s="370"/>
      <c r="ET829" s="370"/>
      <c r="EU829" s="370"/>
      <c r="EV829" s="370"/>
      <c r="EW829" s="370"/>
      <c r="EX829" s="370"/>
      <c r="EY829" s="370"/>
      <c r="EZ829" s="370"/>
      <c r="FA829" s="370"/>
      <c r="FB829" s="370"/>
      <c r="FC829" s="370"/>
      <c r="FD829" s="370"/>
      <c r="FE829" s="370"/>
      <c r="FF829" s="370"/>
      <c r="FG829" s="370"/>
      <c r="FH829" s="370"/>
      <c r="FI829" s="370"/>
      <c r="FJ829" s="370"/>
      <c r="FK829" s="370"/>
      <c r="FL829" s="370"/>
      <c r="FM829" s="370"/>
      <c r="FN829" s="370"/>
      <c r="FO829" s="370"/>
      <c r="FP829" s="370"/>
      <c r="FQ829" s="370"/>
      <c r="FR829" s="370"/>
      <c r="FS829" s="370"/>
      <c r="FT829" s="370"/>
      <c r="FU829" s="370"/>
      <c r="FV829" s="370"/>
      <c r="FW829" s="370"/>
      <c r="FX829" s="370"/>
      <c r="FY829" s="370"/>
      <c r="FZ829" s="370"/>
      <c r="GA829" s="370"/>
      <c r="GB829" s="370"/>
      <c r="GC829" s="370"/>
      <c r="GD829" s="370"/>
      <c r="GE829" s="370"/>
      <c r="GF829" s="370"/>
      <c r="GG829" s="370"/>
      <c r="GH829" s="370"/>
      <c r="GI829" s="370"/>
      <c r="GJ829" s="370"/>
      <c r="GK829" s="370"/>
      <c r="GL829" s="370"/>
      <c r="GM829" s="370"/>
      <c r="GN829" s="370"/>
      <c r="GO829" s="370"/>
      <c r="GP829" s="370"/>
      <c r="GQ829" s="370"/>
      <c r="GR829" s="370"/>
      <c r="GS829" s="370"/>
      <c r="GT829" s="370"/>
      <c r="GU829" s="370"/>
      <c r="GV829" s="370"/>
      <c r="GW829" s="370"/>
      <c r="GX829" s="370"/>
      <c r="GY829" s="370"/>
      <c r="GZ829" s="370"/>
      <c r="HA829" s="370"/>
      <c r="HB829" s="370"/>
      <c r="HC829" s="370"/>
      <c r="HD829" s="370"/>
      <c r="HE829" s="370"/>
      <c r="HF829" s="370"/>
      <c r="HG829" s="370"/>
      <c r="HH829" s="370"/>
      <c r="HI829" s="370"/>
      <c r="HJ829" s="370"/>
      <c r="HK829" s="370"/>
      <c r="HL829" s="370"/>
      <c r="HM829" s="370"/>
      <c r="HN829" s="370"/>
      <c r="HO829" s="370"/>
      <c r="HP829" s="370"/>
      <c r="HQ829" s="370"/>
      <c r="HR829" s="370"/>
      <c r="HS829" s="370"/>
      <c r="HT829" s="370"/>
      <c r="HU829" s="370"/>
      <c r="HV829" s="370"/>
      <c r="HW829" s="370"/>
      <c r="HX829" s="370"/>
      <c r="HY829" s="370"/>
      <c r="HZ829" s="370"/>
      <c r="IA829" s="370"/>
      <c r="IB829" s="370"/>
      <c r="IC829" s="370"/>
      <c r="ID829" s="370"/>
      <c r="IE829" s="370"/>
      <c r="IF829" s="370"/>
      <c r="IG829" s="370"/>
      <c r="IH829" s="370"/>
      <c r="II829" s="370"/>
      <c r="IJ829" s="370"/>
      <c r="IK829" s="370"/>
    </row>
    <row r="830" spans="1:245" s="363" customFormat="1" ht="13.5">
      <c r="A830" s="577" t="s">
        <v>182</v>
      </c>
      <c r="B830" s="577"/>
      <c r="C830" s="577"/>
      <c r="D830" s="391"/>
      <c r="E830" s="414"/>
      <c r="F830" s="320"/>
      <c r="G830" s="320"/>
      <c r="H830" s="320"/>
      <c r="I830" s="320"/>
      <c r="J830" s="320"/>
      <c r="K830" s="510"/>
      <c r="DW830" s="370"/>
      <c r="DX830" s="370"/>
      <c r="EG830" s="370"/>
      <c r="EH830" s="370"/>
      <c r="ER830" s="370"/>
      <c r="ES830" s="370"/>
      <c r="ET830" s="370"/>
      <c r="EU830" s="370"/>
      <c r="EV830" s="370"/>
      <c r="EW830" s="370"/>
      <c r="EX830" s="370"/>
      <c r="EY830" s="370"/>
      <c r="EZ830" s="370"/>
      <c r="FA830" s="370"/>
      <c r="FB830" s="370"/>
      <c r="FC830" s="370"/>
      <c r="FD830" s="370"/>
      <c r="FE830" s="370"/>
      <c r="FF830" s="370"/>
      <c r="FG830" s="370"/>
      <c r="FH830" s="370"/>
      <c r="FI830" s="370"/>
      <c r="FJ830" s="370"/>
      <c r="FK830" s="370"/>
      <c r="FL830" s="370"/>
      <c r="FM830" s="370"/>
      <c r="FN830" s="370"/>
      <c r="FO830" s="370"/>
      <c r="FP830" s="370"/>
      <c r="FQ830" s="370"/>
      <c r="FR830" s="370"/>
      <c r="FS830" s="370"/>
      <c r="FT830" s="370"/>
      <c r="FU830" s="370"/>
      <c r="FV830" s="370"/>
      <c r="FW830" s="370"/>
      <c r="FX830" s="370"/>
      <c r="FY830" s="370"/>
      <c r="FZ830" s="370"/>
      <c r="GA830" s="370"/>
      <c r="GB830" s="370"/>
      <c r="GC830" s="370"/>
      <c r="GD830" s="370"/>
      <c r="GE830" s="370"/>
      <c r="GF830" s="370"/>
      <c r="GG830" s="370"/>
      <c r="GH830" s="370"/>
      <c r="GI830" s="370"/>
      <c r="GJ830" s="370"/>
      <c r="GK830" s="370"/>
      <c r="GL830" s="370"/>
      <c r="GM830" s="370"/>
      <c r="GN830" s="370"/>
      <c r="GO830" s="370"/>
      <c r="GP830" s="370"/>
      <c r="GQ830" s="370"/>
      <c r="GR830" s="370"/>
      <c r="GS830" s="370"/>
      <c r="GT830" s="370"/>
      <c r="GU830" s="370"/>
      <c r="GV830" s="370"/>
      <c r="GW830" s="370"/>
      <c r="GX830" s="370"/>
      <c r="GY830" s="370"/>
      <c r="GZ830" s="370"/>
      <c r="HA830" s="370"/>
      <c r="HB830" s="370"/>
      <c r="HC830" s="370"/>
      <c r="HD830" s="370"/>
      <c r="HE830" s="370"/>
      <c r="HF830" s="370"/>
      <c r="HG830" s="370"/>
      <c r="HH830" s="370"/>
      <c r="HI830" s="370"/>
      <c r="HJ830" s="370"/>
      <c r="HK830" s="370"/>
      <c r="HL830" s="370"/>
      <c r="HM830" s="370"/>
      <c r="HN830" s="370"/>
      <c r="HO830" s="370"/>
      <c r="HP830" s="370"/>
      <c r="HQ830" s="370"/>
      <c r="HR830" s="370"/>
      <c r="HS830" s="370"/>
      <c r="HT830" s="370"/>
      <c r="HU830" s="370"/>
      <c r="HV830" s="370"/>
      <c r="HW830" s="370"/>
      <c r="HX830" s="370"/>
      <c r="HY830" s="370"/>
      <c r="HZ830" s="370"/>
      <c r="IA830" s="370"/>
      <c r="IB830" s="370"/>
      <c r="IC830" s="370"/>
      <c r="ID830" s="370"/>
      <c r="IE830" s="370"/>
      <c r="IF830" s="370"/>
      <c r="IG830" s="370"/>
      <c r="IH830" s="370"/>
      <c r="II830" s="370"/>
      <c r="IJ830" s="370"/>
      <c r="IK830" s="370"/>
    </row>
    <row r="831" spans="1:245" s="363" customFormat="1" ht="13.5">
      <c r="A831" s="269"/>
      <c r="B831" s="269"/>
      <c r="C831" s="269"/>
      <c r="D831" s="391"/>
      <c r="E831" s="414"/>
      <c r="F831" s="320"/>
      <c r="G831" s="320"/>
      <c r="H831" s="320"/>
      <c r="I831" s="320"/>
      <c r="J831" s="320"/>
      <c r="K831" s="510"/>
      <c r="DW831" s="370"/>
      <c r="DX831" s="370"/>
      <c r="EG831" s="370"/>
      <c r="EH831" s="370"/>
      <c r="ER831" s="370"/>
      <c r="ES831" s="370"/>
      <c r="ET831" s="370"/>
      <c r="EU831" s="370"/>
      <c r="EV831" s="370"/>
      <c r="EW831" s="370"/>
      <c r="EX831" s="370"/>
      <c r="EY831" s="370"/>
      <c r="EZ831" s="370"/>
      <c r="FA831" s="370"/>
      <c r="FB831" s="370"/>
      <c r="FC831" s="370"/>
      <c r="FD831" s="370"/>
      <c r="FE831" s="370"/>
      <c r="FF831" s="370"/>
      <c r="FG831" s="370"/>
      <c r="FH831" s="370"/>
      <c r="FI831" s="370"/>
      <c r="FJ831" s="370"/>
      <c r="FK831" s="370"/>
      <c r="FL831" s="370"/>
      <c r="FM831" s="370"/>
      <c r="FN831" s="370"/>
      <c r="FO831" s="370"/>
      <c r="FP831" s="370"/>
      <c r="FQ831" s="370"/>
      <c r="FR831" s="370"/>
      <c r="FS831" s="370"/>
      <c r="FT831" s="370"/>
      <c r="FU831" s="370"/>
      <c r="FV831" s="370"/>
      <c r="FW831" s="370"/>
      <c r="FX831" s="370"/>
      <c r="FY831" s="370"/>
      <c r="FZ831" s="370"/>
      <c r="GA831" s="370"/>
      <c r="GB831" s="370"/>
      <c r="GC831" s="370"/>
      <c r="GD831" s="370"/>
      <c r="GE831" s="370"/>
      <c r="GF831" s="370"/>
      <c r="GG831" s="370"/>
      <c r="GH831" s="370"/>
      <c r="GI831" s="370"/>
      <c r="GJ831" s="370"/>
      <c r="GK831" s="370"/>
      <c r="GL831" s="370"/>
      <c r="GM831" s="370"/>
      <c r="GN831" s="370"/>
      <c r="GO831" s="370"/>
      <c r="GP831" s="370"/>
      <c r="GQ831" s="370"/>
      <c r="GR831" s="370"/>
      <c r="GS831" s="370"/>
      <c r="GT831" s="370"/>
      <c r="GU831" s="370"/>
      <c r="GV831" s="370"/>
      <c r="GW831" s="370"/>
      <c r="GX831" s="370"/>
      <c r="GY831" s="370"/>
      <c r="GZ831" s="370"/>
      <c r="HA831" s="370"/>
      <c r="HB831" s="370"/>
      <c r="HC831" s="370"/>
      <c r="HD831" s="370"/>
      <c r="HE831" s="370"/>
      <c r="HF831" s="370"/>
      <c r="HG831" s="370"/>
      <c r="HH831" s="370"/>
      <c r="HI831" s="370"/>
      <c r="HJ831" s="370"/>
      <c r="HK831" s="370"/>
      <c r="HL831" s="370"/>
      <c r="HM831" s="370"/>
      <c r="HN831" s="370"/>
      <c r="HO831" s="370"/>
      <c r="HP831" s="370"/>
      <c r="HQ831" s="370"/>
      <c r="HR831" s="370"/>
      <c r="HS831" s="370"/>
      <c r="HT831" s="370"/>
      <c r="HU831" s="370"/>
      <c r="HV831" s="370"/>
      <c r="HW831" s="370"/>
      <c r="HX831" s="370"/>
      <c r="HY831" s="370"/>
      <c r="HZ831" s="370"/>
      <c r="IA831" s="370"/>
      <c r="IB831" s="370"/>
      <c r="IC831" s="370"/>
      <c r="ID831" s="370"/>
      <c r="IE831" s="370"/>
      <c r="IF831" s="370"/>
      <c r="IG831" s="370"/>
      <c r="IH831" s="370"/>
      <c r="II831" s="370"/>
      <c r="IJ831" s="370"/>
      <c r="IK831" s="370"/>
    </row>
    <row r="832" spans="1:178" s="363" customFormat="1" ht="15.75">
      <c r="A832" s="567" t="s">
        <v>650</v>
      </c>
      <c r="B832" s="567"/>
      <c r="C832" s="567"/>
      <c r="D832" s="414"/>
      <c r="I832" s="408"/>
      <c r="J832" s="408"/>
      <c r="K832" s="408"/>
      <c r="ER832" s="370"/>
      <c r="ES832" s="370"/>
      <c r="ET832" s="370"/>
      <c r="EU832" s="370"/>
      <c r="EV832" s="370"/>
      <c r="EW832" s="370"/>
      <c r="EX832" s="370"/>
      <c r="EY832" s="370"/>
      <c r="EZ832" s="370"/>
      <c r="FA832" s="370"/>
      <c r="FB832" s="370"/>
      <c r="FC832" s="370"/>
      <c r="FD832" s="370"/>
      <c r="FE832" s="370"/>
      <c r="FF832" s="370"/>
      <c r="FG832" s="370"/>
      <c r="FH832" s="370"/>
      <c r="FI832" s="370"/>
      <c r="FJ832" s="370"/>
      <c r="FK832" s="370"/>
      <c r="FL832" s="370"/>
      <c r="FM832" s="370"/>
      <c r="FN832" s="370"/>
      <c r="FO832" s="370"/>
      <c r="FP832" s="370"/>
      <c r="FQ832" s="370"/>
      <c r="FR832" s="370"/>
      <c r="FS832" s="370"/>
      <c r="FT832" s="370"/>
      <c r="FU832" s="370"/>
      <c r="FV832" s="370"/>
    </row>
    <row r="833" spans="1:178" s="363" customFormat="1" ht="13.5">
      <c r="A833" s="409"/>
      <c r="B833" s="409"/>
      <c r="C833" s="409"/>
      <c r="D833" s="409"/>
      <c r="H833" s="408"/>
      <c r="I833" s="408"/>
      <c r="J833" s="408"/>
      <c r="K833" s="408"/>
      <c r="DW833" s="370"/>
      <c r="DX833" s="370"/>
      <c r="EA833" s="370"/>
      <c r="EB833" s="370"/>
      <c r="EC833" s="370"/>
      <c r="ED833" s="370"/>
      <c r="EE833" s="370"/>
      <c r="EF833" s="370"/>
      <c r="ER833" s="370"/>
      <c r="ES833" s="370"/>
      <c r="ET833" s="370"/>
      <c r="EU833" s="370"/>
      <c r="EV833" s="370"/>
      <c r="EW833" s="370"/>
      <c r="EX833" s="370"/>
      <c r="EY833" s="370"/>
      <c r="EZ833" s="370"/>
      <c r="FA833" s="370"/>
      <c r="FB833" s="370"/>
      <c r="FC833" s="370"/>
      <c r="FD833" s="370"/>
      <c r="FE833" s="370"/>
      <c r="FF833" s="370"/>
      <c r="FG833" s="370"/>
      <c r="FH833" s="370"/>
      <c r="FI833" s="370"/>
      <c r="FJ833" s="370"/>
      <c r="FK833" s="370"/>
      <c r="FL833" s="370"/>
      <c r="FM833" s="370"/>
      <c r="FN833" s="370"/>
      <c r="FO833" s="370"/>
      <c r="FP833" s="370"/>
      <c r="FQ833" s="370"/>
      <c r="FR833" s="370"/>
      <c r="FS833" s="370"/>
      <c r="FT833" s="370"/>
      <c r="FU833" s="370"/>
      <c r="FV833" s="370"/>
    </row>
    <row r="834" spans="1:245" s="363" customFormat="1" ht="25.5">
      <c r="A834" s="594" t="s">
        <v>37</v>
      </c>
      <c r="B834" s="594"/>
      <c r="C834" s="594"/>
      <c r="D834" s="664"/>
      <c r="E834" s="682"/>
      <c r="F834" s="561"/>
      <c r="G834" s="740" t="s">
        <v>204</v>
      </c>
      <c r="H834" s="593" t="s">
        <v>463</v>
      </c>
      <c r="I834" s="593" t="s">
        <v>206</v>
      </c>
      <c r="J834" s="593" t="s">
        <v>535</v>
      </c>
      <c r="K834" s="740" t="s">
        <v>415</v>
      </c>
      <c r="DW834" s="370"/>
      <c r="DX834" s="370"/>
      <c r="DZ834" s="370"/>
      <c r="EA834" s="370"/>
      <c r="EB834" s="370"/>
      <c r="EC834" s="370"/>
      <c r="ED834" s="370"/>
      <c r="EE834" s="370"/>
      <c r="EF834" s="370"/>
      <c r="EG834" s="370"/>
      <c r="EO834" s="370"/>
      <c r="EP834" s="370"/>
      <c r="ER834" s="370"/>
      <c r="ES834" s="370"/>
      <c r="ET834" s="370"/>
      <c r="EU834" s="370"/>
      <c r="EV834" s="370"/>
      <c r="EW834" s="370"/>
      <c r="EX834" s="370"/>
      <c r="EY834" s="370"/>
      <c r="EZ834" s="370"/>
      <c r="FA834" s="370"/>
      <c r="FB834" s="370"/>
      <c r="FC834" s="370"/>
      <c r="FD834" s="370"/>
      <c r="FE834" s="370"/>
      <c r="FF834" s="370"/>
      <c r="FG834" s="370"/>
      <c r="FH834" s="370"/>
      <c r="FI834" s="370"/>
      <c r="FJ834" s="370"/>
      <c r="FK834" s="370"/>
      <c r="FL834" s="370"/>
      <c r="FM834" s="370"/>
      <c r="FN834" s="370"/>
      <c r="FO834" s="370"/>
      <c r="FP834" s="370"/>
      <c r="FQ834" s="370"/>
      <c r="FR834" s="370"/>
      <c r="FS834" s="370"/>
      <c r="FT834" s="370"/>
      <c r="FU834" s="370"/>
      <c r="FV834" s="370"/>
      <c r="FW834" s="370"/>
      <c r="FX834" s="370"/>
      <c r="FY834" s="370"/>
      <c r="FZ834" s="370"/>
      <c r="GA834" s="370"/>
      <c r="GB834" s="370"/>
      <c r="GC834" s="370"/>
      <c r="GD834" s="370"/>
      <c r="GE834" s="370"/>
      <c r="GF834" s="370"/>
      <c r="GG834" s="370"/>
      <c r="GH834" s="370"/>
      <c r="GI834" s="370"/>
      <c r="GJ834" s="370"/>
      <c r="GK834" s="370"/>
      <c r="GL834" s="370"/>
      <c r="GM834" s="370"/>
      <c r="GN834" s="370"/>
      <c r="GO834" s="370"/>
      <c r="GP834" s="370"/>
      <c r="GQ834" s="370"/>
      <c r="GR834" s="370"/>
      <c r="GS834" s="370"/>
      <c r="GT834" s="370"/>
      <c r="GU834" s="370"/>
      <c r="GV834" s="370"/>
      <c r="GW834" s="370"/>
      <c r="GX834" s="370"/>
      <c r="GY834" s="370"/>
      <c r="GZ834" s="370"/>
      <c r="HA834" s="370"/>
      <c r="HB834" s="370"/>
      <c r="HC834" s="370"/>
      <c r="HD834" s="370"/>
      <c r="HE834" s="370"/>
      <c r="HF834" s="370"/>
      <c r="HG834" s="370"/>
      <c r="HH834" s="370"/>
      <c r="HI834" s="370"/>
      <c r="HJ834" s="370"/>
      <c r="HK834" s="370"/>
      <c r="HL834" s="370"/>
      <c r="HM834" s="370"/>
      <c r="HN834" s="370"/>
      <c r="HO834" s="370"/>
      <c r="HP834" s="370"/>
      <c r="HQ834" s="370"/>
      <c r="HR834" s="370"/>
      <c r="HS834" s="370"/>
      <c r="HT834" s="370"/>
      <c r="HU834" s="370"/>
      <c r="HV834" s="370"/>
      <c r="HW834" s="370"/>
      <c r="HX834" s="370"/>
      <c r="HY834" s="370"/>
      <c r="HZ834" s="370"/>
      <c r="IA834" s="370"/>
      <c r="IB834" s="370"/>
      <c r="IC834" s="370"/>
      <c r="ID834" s="370"/>
      <c r="IE834" s="370"/>
      <c r="IF834" s="370"/>
      <c r="IG834" s="370"/>
      <c r="IH834" s="370"/>
      <c r="II834" s="370"/>
      <c r="IJ834" s="370"/>
      <c r="IK834" s="370"/>
    </row>
    <row r="835" spans="1:245" s="363" customFormat="1" ht="13.5">
      <c r="A835" s="609" t="s">
        <v>802</v>
      </c>
      <c r="B835" s="609"/>
      <c r="C835" s="609"/>
      <c r="D835" s="609"/>
      <c r="E835" s="610"/>
      <c r="F835" s="610"/>
      <c r="G835" s="598">
        <v>16866</v>
      </c>
      <c r="H835" s="598">
        <v>13244</v>
      </c>
      <c r="I835" s="598">
        <v>3631</v>
      </c>
      <c r="J835" s="598">
        <v>2432</v>
      </c>
      <c r="K835" s="598">
        <v>36173</v>
      </c>
      <c r="ED835" s="370"/>
      <c r="EE835" s="370"/>
      <c r="ER835" s="370"/>
      <c r="ES835" s="370"/>
      <c r="ET835" s="370"/>
      <c r="EU835" s="370"/>
      <c r="EV835" s="370"/>
      <c r="EW835" s="370"/>
      <c r="EX835" s="370"/>
      <c r="EY835" s="370"/>
      <c r="EZ835" s="370"/>
      <c r="FA835" s="370"/>
      <c r="FB835" s="370"/>
      <c r="FC835" s="370"/>
      <c r="FD835" s="370"/>
      <c r="FE835" s="370"/>
      <c r="FF835" s="370"/>
      <c r="FG835" s="370"/>
      <c r="FH835" s="370"/>
      <c r="FI835" s="370"/>
      <c r="FJ835" s="370"/>
      <c r="FK835" s="370"/>
      <c r="FL835" s="370"/>
      <c r="FM835" s="370"/>
      <c r="FN835" s="370"/>
      <c r="FO835" s="370"/>
      <c r="FP835" s="370"/>
      <c r="FQ835" s="370"/>
      <c r="FR835" s="370"/>
      <c r="FS835" s="370"/>
      <c r="FT835" s="370"/>
      <c r="FU835" s="370"/>
      <c r="FV835" s="370"/>
      <c r="FW835" s="370"/>
      <c r="FX835" s="370"/>
      <c r="FY835" s="370"/>
      <c r="FZ835" s="370"/>
      <c r="GA835" s="370"/>
      <c r="GB835" s="370"/>
      <c r="GC835" s="370"/>
      <c r="GD835" s="370"/>
      <c r="GE835" s="370"/>
      <c r="GF835" s="370"/>
      <c r="GG835" s="370"/>
      <c r="GH835" s="370"/>
      <c r="GI835" s="370"/>
      <c r="GJ835" s="370"/>
      <c r="GK835" s="370"/>
      <c r="GL835" s="370"/>
      <c r="GM835" s="370"/>
      <c r="GN835" s="370"/>
      <c r="GO835" s="370"/>
      <c r="GP835" s="370"/>
      <c r="GQ835" s="370"/>
      <c r="GR835" s="370"/>
      <c r="GS835" s="370"/>
      <c r="GT835" s="370"/>
      <c r="GU835" s="370"/>
      <c r="GV835" s="370"/>
      <c r="GW835" s="370"/>
      <c r="GX835" s="370"/>
      <c r="GY835" s="370"/>
      <c r="GZ835" s="370"/>
      <c r="HA835" s="370"/>
      <c r="HB835" s="370"/>
      <c r="HC835" s="370"/>
      <c r="HD835" s="370"/>
      <c r="HE835" s="370"/>
      <c r="HF835" s="370"/>
      <c r="HG835" s="370"/>
      <c r="HH835" s="370"/>
      <c r="HI835" s="370"/>
      <c r="HJ835" s="370"/>
      <c r="HK835" s="370"/>
      <c r="HL835" s="370"/>
      <c r="HM835" s="370"/>
      <c r="HN835" s="370"/>
      <c r="HO835" s="370"/>
      <c r="HP835" s="370"/>
      <c r="HQ835" s="370"/>
      <c r="HR835" s="370"/>
      <c r="HS835" s="370"/>
      <c r="HT835" s="370"/>
      <c r="HU835" s="370"/>
      <c r="HV835" s="370"/>
      <c r="HW835" s="370"/>
      <c r="HX835" s="370"/>
      <c r="HY835" s="370"/>
      <c r="HZ835" s="370"/>
      <c r="IA835" s="370"/>
      <c r="IB835" s="370"/>
      <c r="IC835" s="370"/>
      <c r="ID835" s="370"/>
      <c r="IE835" s="370"/>
      <c r="IF835" s="370"/>
      <c r="IG835" s="370"/>
      <c r="IH835" s="370"/>
      <c r="II835" s="370"/>
      <c r="IJ835" s="370"/>
      <c r="IK835" s="370"/>
    </row>
    <row r="836" spans="1:245" s="363" customFormat="1" ht="13.5">
      <c r="A836" s="603" t="s">
        <v>246</v>
      </c>
      <c r="B836" s="603"/>
      <c r="C836" s="603"/>
      <c r="D836" s="603"/>
      <c r="E836" s="611"/>
      <c r="F836" s="584"/>
      <c r="G836" s="579">
        <v>7180</v>
      </c>
      <c r="H836" s="579">
        <v>6224</v>
      </c>
      <c r="I836" s="579">
        <v>1325</v>
      </c>
      <c r="J836" s="579">
        <v>7063</v>
      </c>
      <c r="K836" s="584">
        <v>21793</v>
      </c>
      <c r="DW836" s="370"/>
      <c r="DX836" s="370"/>
      <c r="ED836" s="370"/>
      <c r="EE836" s="370"/>
      <c r="EF836" s="370"/>
      <c r="EG836" s="370"/>
      <c r="EH836" s="370"/>
      <c r="EQ836" s="370"/>
      <c r="ER836" s="370"/>
      <c r="ES836" s="370"/>
      <c r="ET836" s="370"/>
      <c r="EU836" s="370"/>
      <c r="EV836" s="370"/>
      <c r="EW836" s="370"/>
      <c r="EX836" s="370"/>
      <c r="EY836" s="370"/>
      <c r="EZ836" s="370"/>
      <c r="FA836" s="370"/>
      <c r="FB836" s="370"/>
      <c r="FC836" s="370"/>
      <c r="FD836" s="370"/>
      <c r="FE836" s="370"/>
      <c r="FF836" s="370"/>
      <c r="FG836" s="370"/>
      <c r="FH836" s="370"/>
      <c r="FI836" s="370"/>
      <c r="FJ836" s="370"/>
      <c r="FK836" s="370"/>
      <c r="FL836" s="370"/>
      <c r="FM836" s="370"/>
      <c r="FN836" s="370"/>
      <c r="FO836" s="370"/>
      <c r="FP836" s="370"/>
      <c r="FQ836" s="370"/>
      <c r="FR836" s="370"/>
      <c r="FS836" s="370"/>
      <c r="FT836" s="370"/>
      <c r="FU836" s="370"/>
      <c r="FV836" s="370"/>
      <c r="FW836" s="370"/>
      <c r="FX836" s="370"/>
      <c r="FY836" s="370"/>
      <c r="FZ836" s="370"/>
      <c r="GA836" s="370"/>
      <c r="GB836" s="370"/>
      <c r="GC836" s="370"/>
      <c r="GD836" s="370"/>
      <c r="GE836" s="370"/>
      <c r="GF836" s="370"/>
      <c r="GG836" s="370"/>
      <c r="GH836" s="370"/>
      <c r="GI836" s="370"/>
      <c r="GJ836" s="370"/>
      <c r="GK836" s="370"/>
      <c r="GL836" s="370"/>
      <c r="GM836" s="370"/>
      <c r="GN836" s="370"/>
      <c r="GO836" s="370"/>
      <c r="GP836" s="370"/>
      <c r="GQ836" s="370"/>
      <c r="GR836" s="370"/>
      <c r="GS836" s="370"/>
      <c r="GT836" s="370"/>
      <c r="GU836" s="370"/>
      <c r="GV836" s="370"/>
      <c r="GW836" s="370"/>
      <c r="GX836" s="370"/>
      <c r="GY836" s="370"/>
      <c r="GZ836" s="370"/>
      <c r="HA836" s="370"/>
      <c r="HB836" s="370"/>
      <c r="HC836" s="370"/>
      <c r="HD836" s="370"/>
      <c r="HE836" s="370"/>
      <c r="HF836" s="370"/>
      <c r="HG836" s="370"/>
      <c r="HH836" s="370"/>
      <c r="HI836" s="370"/>
      <c r="HJ836" s="370"/>
      <c r="HK836" s="370"/>
      <c r="HL836" s="370"/>
      <c r="HM836" s="370"/>
      <c r="HN836" s="370"/>
      <c r="HO836" s="370"/>
      <c r="HP836" s="370"/>
      <c r="HQ836" s="370"/>
      <c r="HR836" s="370"/>
      <c r="HS836" s="370"/>
      <c r="HT836" s="370"/>
      <c r="HU836" s="370"/>
      <c r="HV836" s="370"/>
      <c r="HW836" s="370"/>
      <c r="HX836" s="370"/>
      <c r="HY836" s="370"/>
      <c r="HZ836" s="370"/>
      <c r="IA836" s="370"/>
      <c r="IB836" s="370"/>
      <c r="IC836" s="370"/>
      <c r="ID836" s="370"/>
      <c r="IE836" s="370"/>
      <c r="IF836" s="370"/>
      <c r="IG836" s="370"/>
      <c r="IH836" s="370"/>
      <c r="II836" s="370"/>
      <c r="IJ836" s="370"/>
      <c r="IK836" s="370"/>
    </row>
    <row r="837" spans="1:245" s="363" customFormat="1" ht="13.5">
      <c r="A837" s="609"/>
      <c r="B837" s="609"/>
      <c r="C837" s="609"/>
      <c r="D837" s="609"/>
      <c r="E837" s="610"/>
      <c r="F837" s="598"/>
      <c r="G837" s="683">
        <v>24046</v>
      </c>
      <c r="H837" s="683">
        <v>19469</v>
      </c>
      <c r="I837" s="683">
        <v>4956</v>
      </c>
      <c r="J837" s="683">
        <v>9495</v>
      </c>
      <c r="K837" s="683">
        <v>57966</v>
      </c>
      <c r="DW837" s="370"/>
      <c r="DX837" s="370"/>
      <c r="ED837" s="370"/>
      <c r="EE837" s="370"/>
      <c r="EF837" s="370"/>
      <c r="EG837" s="370"/>
      <c r="EH837" s="370"/>
      <c r="EQ837" s="370"/>
      <c r="ER837" s="370"/>
      <c r="ES837" s="370"/>
      <c r="ET837" s="370"/>
      <c r="EU837" s="370"/>
      <c r="EV837" s="370"/>
      <c r="EW837" s="370"/>
      <c r="EX837" s="370"/>
      <c r="EY837" s="370"/>
      <c r="EZ837" s="370"/>
      <c r="FA837" s="370"/>
      <c r="FB837" s="370"/>
      <c r="FC837" s="370"/>
      <c r="FD837" s="370"/>
      <c r="FE837" s="370"/>
      <c r="FF837" s="370"/>
      <c r="FG837" s="370"/>
      <c r="FH837" s="370"/>
      <c r="FI837" s="370"/>
      <c r="FJ837" s="370"/>
      <c r="FK837" s="370"/>
      <c r="FL837" s="370"/>
      <c r="FM837" s="370"/>
      <c r="FN837" s="370"/>
      <c r="FO837" s="370"/>
      <c r="FP837" s="370"/>
      <c r="FQ837" s="370"/>
      <c r="FR837" s="370"/>
      <c r="FS837" s="370"/>
      <c r="FT837" s="370"/>
      <c r="FU837" s="370"/>
      <c r="FV837" s="370"/>
      <c r="FW837" s="370"/>
      <c r="FX837" s="370"/>
      <c r="FY837" s="370"/>
      <c r="FZ837" s="370"/>
      <c r="GA837" s="370"/>
      <c r="GB837" s="370"/>
      <c r="GC837" s="370"/>
      <c r="GD837" s="370"/>
      <c r="GE837" s="370"/>
      <c r="GF837" s="370"/>
      <c r="GG837" s="370"/>
      <c r="GH837" s="370"/>
      <c r="GI837" s="370"/>
      <c r="GJ837" s="370"/>
      <c r="GK837" s="370"/>
      <c r="GL837" s="370"/>
      <c r="GM837" s="370"/>
      <c r="GN837" s="370"/>
      <c r="GO837" s="370"/>
      <c r="GP837" s="370"/>
      <c r="GQ837" s="370"/>
      <c r="GR837" s="370"/>
      <c r="GS837" s="370"/>
      <c r="GT837" s="370"/>
      <c r="GU837" s="370"/>
      <c r="GV837" s="370"/>
      <c r="GW837" s="370"/>
      <c r="GX837" s="370"/>
      <c r="GY837" s="370"/>
      <c r="GZ837" s="370"/>
      <c r="HA837" s="370"/>
      <c r="HB837" s="370"/>
      <c r="HC837" s="370"/>
      <c r="HD837" s="370"/>
      <c r="HE837" s="370"/>
      <c r="HF837" s="370"/>
      <c r="HG837" s="370"/>
      <c r="HH837" s="370"/>
      <c r="HI837" s="370"/>
      <c r="HJ837" s="370"/>
      <c r="HK837" s="370"/>
      <c r="HL837" s="370"/>
      <c r="HM837" s="370"/>
      <c r="HN837" s="370"/>
      <c r="HO837" s="370"/>
      <c r="HP837" s="370"/>
      <c r="HQ837" s="370"/>
      <c r="HR837" s="370"/>
      <c r="HS837" s="370"/>
      <c r="HT837" s="370"/>
      <c r="HU837" s="370"/>
      <c r="HV837" s="370"/>
      <c r="HW837" s="370"/>
      <c r="HX837" s="370"/>
      <c r="HY837" s="370"/>
      <c r="HZ837" s="370"/>
      <c r="IA837" s="370"/>
      <c r="IB837" s="370"/>
      <c r="IC837" s="370"/>
      <c r="ID837" s="370"/>
      <c r="IE837" s="370"/>
      <c r="IF837" s="370"/>
      <c r="IG837" s="370"/>
      <c r="IH837" s="370"/>
      <c r="II837" s="370"/>
      <c r="IJ837" s="370"/>
      <c r="IK837" s="370"/>
    </row>
    <row r="838" spans="1:245" s="363" customFormat="1" ht="5.25" customHeight="1">
      <c r="A838" s="607"/>
      <c r="B838" s="607"/>
      <c r="C838" s="607"/>
      <c r="D838" s="607"/>
      <c r="E838" s="585"/>
      <c r="F838" s="579"/>
      <c r="G838" s="686"/>
      <c r="H838" s="686"/>
      <c r="I838" s="686"/>
      <c r="J838" s="686"/>
      <c r="K838" s="686"/>
      <c r="DW838" s="370"/>
      <c r="DX838" s="370"/>
      <c r="ED838" s="370"/>
      <c r="EE838" s="370"/>
      <c r="EF838" s="370"/>
      <c r="EG838" s="370"/>
      <c r="EH838" s="370"/>
      <c r="EQ838" s="370"/>
      <c r="ER838" s="370"/>
      <c r="ES838" s="370"/>
      <c r="ET838" s="370"/>
      <c r="EU838" s="370"/>
      <c r="EV838" s="370"/>
      <c r="EW838" s="370"/>
      <c r="EX838" s="370"/>
      <c r="EY838" s="370"/>
      <c r="EZ838" s="370"/>
      <c r="FA838" s="370"/>
      <c r="FB838" s="370"/>
      <c r="FC838" s="370"/>
      <c r="FD838" s="370"/>
      <c r="FE838" s="370"/>
      <c r="FF838" s="370"/>
      <c r="FG838" s="370"/>
      <c r="FH838" s="370"/>
      <c r="FI838" s="370"/>
      <c r="FJ838" s="370"/>
      <c r="FK838" s="370"/>
      <c r="FL838" s="370"/>
      <c r="FM838" s="370"/>
      <c r="FN838" s="370"/>
      <c r="FO838" s="370"/>
      <c r="FP838" s="370"/>
      <c r="FQ838" s="370"/>
      <c r="FR838" s="370"/>
      <c r="FS838" s="370"/>
      <c r="FT838" s="370"/>
      <c r="FU838" s="370"/>
      <c r="FV838" s="370"/>
      <c r="FW838" s="370"/>
      <c r="FX838" s="370"/>
      <c r="FY838" s="370"/>
      <c r="FZ838" s="370"/>
      <c r="GA838" s="370"/>
      <c r="GB838" s="370"/>
      <c r="GC838" s="370"/>
      <c r="GD838" s="370"/>
      <c r="GE838" s="370"/>
      <c r="GF838" s="370"/>
      <c r="GG838" s="370"/>
      <c r="GH838" s="370"/>
      <c r="GI838" s="370"/>
      <c r="GJ838" s="370"/>
      <c r="GK838" s="370"/>
      <c r="GL838" s="370"/>
      <c r="GM838" s="370"/>
      <c r="GN838" s="370"/>
      <c r="GO838" s="370"/>
      <c r="GP838" s="370"/>
      <c r="GQ838" s="370"/>
      <c r="GR838" s="370"/>
      <c r="GS838" s="370"/>
      <c r="GT838" s="370"/>
      <c r="GU838" s="370"/>
      <c r="GV838" s="370"/>
      <c r="GW838" s="370"/>
      <c r="GX838" s="370"/>
      <c r="GY838" s="370"/>
      <c r="GZ838" s="370"/>
      <c r="HA838" s="370"/>
      <c r="HB838" s="370"/>
      <c r="HC838" s="370"/>
      <c r="HD838" s="370"/>
      <c r="HE838" s="370"/>
      <c r="HF838" s="370"/>
      <c r="HG838" s="370"/>
      <c r="HH838" s="370"/>
      <c r="HI838" s="370"/>
      <c r="HJ838" s="370"/>
      <c r="HK838" s="370"/>
      <c r="HL838" s="370"/>
      <c r="HM838" s="370"/>
      <c r="HN838" s="370"/>
      <c r="HO838" s="370"/>
      <c r="HP838" s="370"/>
      <c r="HQ838" s="370"/>
      <c r="HR838" s="370"/>
      <c r="HS838" s="370"/>
      <c r="HT838" s="370"/>
      <c r="HU838" s="370"/>
      <c r="HV838" s="370"/>
      <c r="HW838" s="370"/>
      <c r="HX838" s="370"/>
      <c r="HY838" s="370"/>
      <c r="HZ838" s="370"/>
      <c r="IA838" s="370"/>
      <c r="IB838" s="370"/>
      <c r="IC838" s="370"/>
      <c r="ID838" s="370"/>
      <c r="IE838" s="370"/>
      <c r="IF838" s="370"/>
      <c r="IG838" s="370"/>
      <c r="IH838" s="370"/>
      <c r="II838" s="370"/>
      <c r="IJ838" s="370"/>
      <c r="IK838" s="370"/>
    </row>
    <row r="839" spans="1:245" s="363" customFormat="1" ht="13.5">
      <c r="A839" s="607"/>
      <c r="B839" s="607"/>
      <c r="C839" s="607"/>
      <c r="D839" s="607"/>
      <c r="E839" s="585"/>
      <c r="F839" s="579"/>
      <c r="G839" s="770">
        <v>0.41</v>
      </c>
      <c r="H839" s="770">
        <v>0.34</v>
      </c>
      <c r="I839" s="770">
        <v>0.09</v>
      </c>
      <c r="J839" s="770">
        <v>0.16</v>
      </c>
      <c r="K839" s="770">
        <v>1</v>
      </c>
      <c r="DW839" s="370"/>
      <c r="DX839" s="370"/>
      <c r="ED839" s="370"/>
      <c r="EE839" s="370"/>
      <c r="EF839" s="370"/>
      <c r="EG839" s="370"/>
      <c r="EH839" s="370"/>
      <c r="EQ839" s="370"/>
      <c r="ER839" s="370"/>
      <c r="ES839" s="370"/>
      <c r="ET839" s="370"/>
      <c r="EU839" s="370"/>
      <c r="EV839" s="370"/>
      <c r="EW839" s="370"/>
      <c r="EX839" s="370"/>
      <c r="EY839" s="370"/>
      <c r="EZ839" s="370"/>
      <c r="FA839" s="370"/>
      <c r="FB839" s="370"/>
      <c r="FC839" s="370"/>
      <c r="FD839" s="370"/>
      <c r="FE839" s="370"/>
      <c r="FF839" s="370"/>
      <c r="FG839" s="370"/>
      <c r="FH839" s="370"/>
      <c r="FI839" s="370"/>
      <c r="FJ839" s="370"/>
      <c r="FK839" s="370"/>
      <c r="FL839" s="370"/>
      <c r="FM839" s="370"/>
      <c r="FN839" s="370"/>
      <c r="FO839" s="370"/>
      <c r="FP839" s="370"/>
      <c r="FQ839" s="370"/>
      <c r="FR839" s="370"/>
      <c r="FS839" s="370"/>
      <c r="FT839" s="370"/>
      <c r="FU839" s="370"/>
      <c r="FV839" s="370"/>
      <c r="FW839" s="370"/>
      <c r="FX839" s="370"/>
      <c r="FY839" s="370"/>
      <c r="FZ839" s="370"/>
      <c r="GA839" s="370"/>
      <c r="GB839" s="370"/>
      <c r="GC839" s="370"/>
      <c r="GD839" s="370"/>
      <c r="GE839" s="370"/>
      <c r="GF839" s="370"/>
      <c r="GG839" s="370"/>
      <c r="GH839" s="370"/>
      <c r="GI839" s="370"/>
      <c r="GJ839" s="370"/>
      <c r="GK839" s="370"/>
      <c r="GL839" s="370"/>
      <c r="GM839" s="370"/>
      <c r="GN839" s="370"/>
      <c r="GO839" s="370"/>
      <c r="GP839" s="370"/>
      <c r="GQ839" s="370"/>
      <c r="GR839" s="370"/>
      <c r="GS839" s="370"/>
      <c r="GT839" s="370"/>
      <c r="GU839" s="370"/>
      <c r="GV839" s="370"/>
      <c r="GW839" s="370"/>
      <c r="GX839" s="370"/>
      <c r="GY839" s="370"/>
      <c r="GZ839" s="370"/>
      <c r="HA839" s="370"/>
      <c r="HB839" s="370"/>
      <c r="HC839" s="370"/>
      <c r="HD839" s="370"/>
      <c r="HE839" s="370"/>
      <c r="HF839" s="370"/>
      <c r="HG839" s="370"/>
      <c r="HH839" s="370"/>
      <c r="HI839" s="370"/>
      <c r="HJ839" s="370"/>
      <c r="HK839" s="370"/>
      <c r="HL839" s="370"/>
      <c r="HM839" s="370"/>
      <c r="HN839" s="370"/>
      <c r="HO839" s="370"/>
      <c r="HP839" s="370"/>
      <c r="HQ839" s="370"/>
      <c r="HR839" s="370"/>
      <c r="HS839" s="370"/>
      <c r="HT839" s="370"/>
      <c r="HU839" s="370"/>
      <c r="HV839" s="370"/>
      <c r="HW839" s="370"/>
      <c r="HX839" s="370"/>
      <c r="HY839" s="370"/>
      <c r="HZ839" s="370"/>
      <c r="IA839" s="370"/>
      <c r="IB839" s="370"/>
      <c r="IC839" s="370"/>
      <c r="ID839" s="370"/>
      <c r="IE839" s="370"/>
      <c r="IF839" s="370"/>
      <c r="IG839" s="370"/>
      <c r="IH839" s="370"/>
      <c r="II839" s="370"/>
      <c r="IJ839" s="370"/>
      <c r="IK839" s="370"/>
    </row>
    <row r="840" spans="1:245" s="363" customFormat="1" ht="6" customHeight="1">
      <c r="A840" s="603"/>
      <c r="B840" s="603"/>
      <c r="C840" s="603"/>
      <c r="D840" s="603"/>
      <c r="E840" s="611"/>
      <c r="F840" s="584"/>
      <c r="G840" s="579"/>
      <c r="H840" s="579"/>
      <c r="I840" s="579"/>
      <c r="J840" s="579"/>
      <c r="K840" s="584"/>
      <c r="DW840" s="370"/>
      <c r="DX840" s="370"/>
      <c r="ED840" s="370"/>
      <c r="EE840" s="370"/>
      <c r="EF840" s="370"/>
      <c r="EG840" s="370"/>
      <c r="EH840" s="370"/>
      <c r="EQ840" s="370"/>
      <c r="ER840" s="370"/>
      <c r="ES840" s="370"/>
      <c r="ET840" s="370"/>
      <c r="EU840" s="370"/>
      <c r="EV840" s="370"/>
      <c r="EW840" s="370"/>
      <c r="EX840" s="370"/>
      <c r="EY840" s="370"/>
      <c r="EZ840" s="370"/>
      <c r="FA840" s="370"/>
      <c r="FB840" s="370"/>
      <c r="FC840" s="370"/>
      <c r="FD840" s="370"/>
      <c r="FE840" s="370"/>
      <c r="FF840" s="370"/>
      <c r="FG840" s="370"/>
      <c r="FH840" s="370"/>
      <c r="FI840" s="370"/>
      <c r="FJ840" s="370"/>
      <c r="FK840" s="370"/>
      <c r="FL840" s="370"/>
      <c r="FM840" s="370"/>
      <c r="FN840" s="370"/>
      <c r="FO840" s="370"/>
      <c r="FP840" s="370"/>
      <c r="FQ840" s="370"/>
      <c r="FR840" s="370"/>
      <c r="FS840" s="370"/>
      <c r="FT840" s="370"/>
      <c r="FU840" s="370"/>
      <c r="FV840" s="370"/>
      <c r="FW840" s="370"/>
      <c r="FX840" s="370"/>
      <c r="FY840" s="370"/>
      <c r="FZ840" s="370"/>
      <c r="GA840" s="370"/>
      <c r="GB840" s="370"/>
      <c r="GC840" s="370"/>
      <c r="GD840" s="370"/>
      <c r="GE840" s="370"/>
      <c r="GF840" s="370"/>
      <c r="GG840" s="370"/>
      <c r="GH840" s="370"/>
      <c r="GI840" s="370"/>
      <c r="GJ840" s="370"/>
      <c r="GK840" s="370"/>
      <c r="GL840" s="370"/>
      <c r="GM840" s="370"/>
      <c r="GN840" s="370"/>
      <c r="GO840" s="370"/>
      <c r="GP840" s="370"/>
      <c r="GQ840" s="370"/>
      <c r="GR840" s="370"/>
      <c r="GS840" s="370"/>
      <c r="GT840" s="370"/>
      <c r="GU840" s="370"/>
      <c r="GV840" s="370"/>
      <c r="GW840" s="370"/>
      <c r="GX840" s="370"/>
      <c r="GY840" s="370"/>
      <c r="GZ840" s="370"/>
      <c r="HA840" s="370"/>
      <c r="HB840" s="370"/>
      <c r="HC840" s="370"/>
      <c r="HD840" s="370"/>
      <c r="HE840" s="370"/>
      <c r="HF840" s="370"/>
      <c r="HG840" s="370"/>
      <c r="HH840" s="370"/>
      <c r="HI840" s="370"/>
      <c r="HJ840" s="370"/>
      <c r="HK840" s="370"/>
      <c r="HL840" s="370"/>
      <c r="HM840" s="370"/>
      <c r="HN840" s="370"/>
      <c r="HO840" s="370"/>
      <c r="HP840" s="370"/>
      <c r="HQ840" s="370"/>
      <c r="HR840" s="370"/>
      <c r="HS840" s="370"/>
      <c r="HT840" s="370"/>
      <c r="HU840" s="370"/>
      <c r="HV840" s="370"/>
      <c r="HW840" s="370"/>
      <c r="HX840" s="370"/>
      <c r="HY840" s="370"/>
      <c r="HZ840" s="370"/>
      <c r="IA840" s="370"/>
      <c r="IB840" s="370"/>
      <c r="IC840" s="370"/>
      <c r="ID840" s="370"/>
      <c r="IE840" s="370"/>
      <c r="IF840" s="370"/>
      <c r="IG840" s="370"/>
      <c r="IH840" s="370"/>
      <c r="II840" s="370"/>
      <c r="IJ840" s="370"/>
      <c r="IK840" s="370"/>
    </row>
    <row r="841" spans="1:245" s="363" customFormat="1" ht="13.5">
      <c r="A841" s="607" t="s">
        <v>803</v>
      </c>
      <c r="B841" s="607"/>
      <c r="C841" s="607"/>
      <c r="D841" s="607"/>
      <c r="E841" s="585"/>
      <c r="F841" s="611"/>
      <c r="G841" s="579">
        <v>27875</v>
      </c>
      <c r="H841" s="579">
        <v>-10339</v>
      </c>
      <c r="I841" s="579">
        <v>65</v>
      </c>
      <c r="J841" s="579">
        <v>2238</v>
      </c>
      <c r="K841" s="579">
        <v>19838</v>
      </c>
      <c r="DX841" s="370"/>
      <c r="DY841" s="370"/>
      <c r="EG841" s="370"/>
      <c r="EH841" s="370"/>
      <c r="ER841" s="370"/>
      <c r="ES841" s="370"/>
      <c r="ET841" s="370"/>
      <c r="EU841" s="370"/>
      <c r="EV841" s="370"/>
      <c r="EW841" s="370"/>
      <c r="EX841" s="370"/>
      <c r="EY841" s="370"/>
      <c r="EZ841" s="370"/>
      <c r="FA841" s="370"/>
      <c r="FB841" s="370"/>
      <c r="FC841" s="370"/>
      <c r="FD841" s="370"/>
      <c r="FE841" s="370"/>
      <c r="FF841" s="370"/>
      <c r="FG841" s="370"/>
      <c r="FH841" s="370"/>
      <c r="FI841" s="370"/>
      <c r="FJ841" s="370"/>
      <c r="FK841" s="370"/>
      <c r="FL841" s="370"/>
      <c r="FM841" s="370"/>
      <c r="FN841" s="370"/>
      <c r="FO841" s="370"/>
      <c r="FP841" s="370"/>
      <c r="FQ841" s="370"/>
      <c r="FR841" s="370"/>
      <c r="FS841" s="370"/>
      <c r="FT841" s="370"/>
      <c r="FU841" s="370"/>
      <c r="FV841" s="370"/>
      <c r="FW841" s="370"/>
      <c r="FX841" s="370"/>
      <c r="FY841" s="370"/>
      <c r="FZ841" s="370"/>
      <c r="GA841" s="370"/>
      <c r="GB841" s="370"/>
      <c r="GC841" s="370"/>
      <c r="GD841" s="370"/>
      <c r="GE841" s="370"/>
      <c r="GF841" s="370"/>
      <c r="GG841" s="370"/>
      <c r="GH841" s="370"/>
      <c r="GI841" s="370"/>
      <c r="GJ841" s="370"/>
      <c r="GK841" s="370"/>
      <c r="GL841" s="370"/>
      <c r="GM841" s="370"/>
      <c r="GN841" s="370"/>
      <c r="GO841" s="370"/>
      <c r="GP841" s="370"/>
      <c r="GQ841" s="370"/>
      <c r="GR841" s="370"/>
      <c r="GS841" s="370"/>
      <c r="GT841" s="370"/>
      <c r="GU841" s="370"/>
      <c r="GV841" s="370"/>
      <c r="GW841" s="370"/>
      <c r="GX841" s="370"/>
      <c r="GY841" s="370"/>
      <c r="GZ841" s="370"/>
      <c r="HA841" s="370"/>
      <c r="HB841" s="370"/>
      <c r="HC841" s="370"/>
      <c r="HD841" s="370"/>
      <c r="HE841" s="370"/>
      <c r="HF841" s="370"/>
      <c r="HG841" s="370"/>
      <c r="HH841" s="370"/>
      <c r="HI841" s="370"/>
      <c r="HJ841" s="370"/>
      <c r="HK841" s="370"/>
      <c r="HL841" s="370"/>
      <c r="HM841" s="370"/>
      <c r="HN841" s="370"/>
      <c r="HO841" s="370"/>
      <c r="HP841" s="370"/>
      <c r="HQ841" s="370"/>
      <c r="HR841" s="370"/>
      <c r="HS841" s="370"/>
      <c r="HT841" s="370"/>
      <c r="HU841" s="370"/>
      <c r="HV841" s="370"/>
      <c r="HW841" s="370"/>
      <c r="HX841" s="370"/>
      <c r="HY841" s="370"/>
      <c r="HZ841" s="370"/>
      <c r="IA841" s="370"/>
      <c r="IB841" s="370"/>
      <c r="IC841" s="370"/>
      <c r="ID841" s="370"/>
      <c r="IE841" s="370"/>
      <c r="IF841" s="370"/>
      <c r="IG841" s="370"/>
      <c r="IH841" s="370"/>
      <c r="II841" s="370"/>
      <c r="IJ841" s="370"/>
      <c r="IK841" s="370"/>
    </row>
    <row r="842" spans="1:245" s="363" customFormat="1" ht="13.5">
      <c r="A842" s="696" t="s">
        <v>804</v>
      </c>
      <c r="B842" s="696"/>
      <c r="C842" s="696"/>
      <c r="D842" s="696"/>
      <c r="E842" s="690"/>
      <c r="F842" s="573"/>
      <c r="G842" s="993">
        <v>51921</v>
      </c>
      <c r="H842" s="993">
        <v>9129</v>
      </c>
      <c r="I842" s="993">
        <v>5021</v>
      </c>
      <c r="J842" s="993">
        <v>11733</v>
      </c>
      <c r="K842" s="993">
        <v>77804</v>
      </c>
      <c r="DW842" s="370"/>
      <c r="DX842" s="370"/>
      <c r="ED842" s="370"/>
      <c r="EE842" s="370"/>
      <c r="EF842" s="370"/>
      <c r="EG842" s="370"/>
      <c r="EH842" s="370"/>
      <c r="ER842" s="370"/>
      <c r="ES842" s="370"/>
      <c r="ET842" s="370"/>
      <c r="EU842" s="370"/>
      <c r="EV842" s="370"/>
      <c r="EW842" s="370"/>
      <c r="EX842" s="370"/>
      <c r="EY842" s="370"/>
      <c r="EZ842" s="370"/>
      <c r="FA842" s="370"/>
      <c r="FB842" s="370"/>
      <c r="FC842" s="370"/>
      <c r="FD842" s="370"/>
      <c r="FE842" s="370"/>
      <c r="FF842" s="370"/>
      <c r="FG842" s="370"/>
      <c r="FH842" s="370"/>
      <c r="FI842" s="370"/>
      <c r="FJ842" s="370"/>
      <c r="FK842" s="370"/>
      <c r="FL842" s="370"/>
      <c r="FM842" s="370"/>
      <c r="FN842" s="370"/>
      <c r="FO842" s="370"/>
      <c r="FP842" s="370"/>
      <c r="FQ842" s="370"/>
      <c r="FR842" s="370"/>
      <c r="FS842" s="370"/>
      <c r="FT842" s="370"/>
      <c r="FU842" s="370"/>
      <c r="FV842" s="370"/>
      <c r="FW842" s="370"/>
      <c r="FX842" s="370"/>
      <c r="FY842" s="370"/>
      <c r="FZ842" s="370"/>
      <c r="GA842" s="370"/>
      <c r="GB842" s="370"/>
      <c r="GC842" s="370"/>
      <c r="GD842" s="370"/>
      <c r="GE842" s="370"/>
      <c r="GF842" s="370"/>
      <c r="GG842" s="370"/>
      <c r="GH842" s="370"/>
      <c r="GI842" s="370"/>
      <c r="GJ842" s="370"/>
      <c r="GK842" s="370"/>
      <c r="GL842" s="370"/>
      <c r="GM842" s="370"/>
      <c r="GN842" s="370"/>
      <c r="GO842" s="370"/>
      <c r="GP842" s="370"/>
      <c r="GQ842" s="370"/>
      <c r="GR842" s="370"/>
      <c r="GS842" s="370"/>
      <c r="GT842" s="370"/>
      <c r="GU842" s="370"/>
      <c r="GV842" s="370"/>
      <c r="GW842" s="370"/>
      <c r="GX842" s="370"/>
      <c r="GY842" s="370"/>
      <c r="GZ842" s="370"/>
      <c r="HA842" s="370"/>
      <c r="HB842" s="370"/>
      <c r="HC842" s="370"/>
      <c r="HD842" s="370"/>
      <c r="HE842" s="370"/>
      <c r="HF842" s="370"/>
      <c r="HG842" s="370"/>
      <c r="HH842" s="370"/>
      <c r="HI842" s="370"/>
      <c r="HJ842" s="370"/>
      <c r="HK842" s="370"/>
      <c r="HL842" s="370"/>
      <c r="HM842" s="370"/>
      <c r="HN842" s="370"/>
      <c r="HO842" s="370"/>
      <c r="HP842" s="370"/>
      <c r="HQ842" s="370"/>
      <c r="HR842" s="370"/>
      <c r="HS842" s="370"/>
      <c r="HT842" s="370"/>
      <c r="HU842" s="370"/>
      <c r="HV842" s="370"/>
      <c r="HW842" s="370"/>
      <c r="HX842" s="370"/>
      <c r="HY842" s="370"/>
      <c r="HZ842" s="370"/>
      <c r="IA842" s="370"/>
      <c r="IB842" s="370"/>
      <c r="IC842" s="370"/>
      <c r="ID842" s="370"/>
      <c r="IE842" s="370"/>
      <c r="IF842" s="370"/>
      <c r="IG842" s="370"/>
      <c r="IH842" s="370"/>
      <c r="II842" s="370"/>
      <c r="IJ842" s="370"/>
      <c r="IK842" s="370"/>
    </row>
    <row r="843" spans="1:245" s="363" customFormat="1" ht="6.75" customHeight="1">
      <c r="A843" s="394"/>
      <c r="B843" s="394"/>
      <c r="C843" s="394"/>
      <c r="D843" s="394"/>
      <c r="E843" s="359"/>
      <c r="F843" s="984"/>
      <c r="G843" s="984"/>
      <c r="H843" s="994"/>
      <c r="I843" s="984"/>
      <c r="J843" s="994"/>
      <c r="K843" s="995"/>
      <c r="DX843" s="370"/>
      <c r="DY843" s="370"/>
      <c r="EA843" s="370"/>
      <c r="EB843" s="370"/>
      <c r="EG843" s="370"/>
      <c r="EH843" s="370"/>
      <c r="ER843" s="370"/>
      <c r="ES843" s="370"/>
      <c r="ET843" s="370"/>
      <c r="EU843" s="370"/>
      <c r="EV843" s="370"/>
      <c r="EW843" s="370"/>
      <c r="EX843" s="370"/>
      <c r="EY843" s="370"/>
      <c r="EZ843" s="370"/>
      <c r="FA843" s="370"/>
      <c r="FB843" s="370"/>
      <c r="FC843" s="370"/>
      <c r="FD843" s="370"/>
      <c r="FE843" s="370"/>
      <c r="FF843" s="370"/>
      <c r="FG843" s="370"/>
      <c r="FH843" s="370"/>
      <c r="FI843" s="370"/>
      <c r="FJ843" s="370"/>
      <c r="FK843" s="370"/>
      <c r="FL843" s="370"/>
      <c r="FM843" s="370"/>
      <c r="FN843" s="370"/>
      <c r="FO843" s="370"/>
      <c r="FP843" s="370"/>
      <c r="FQ843" s="370"/>
      <c r="FR843" s="370"/>
      <c r="FS843" s="370"/>
      <c r="FT843" s="370"/>
      <c r="FU843" s="370"/>
      <c r="FV843" s="370"/>
      <c r="FW843" s="370"/>
      <c r="FX843" s="370"/>
      <c r="FY843" s="370"/>
      <c r="FZ843" s="370"/>
      <c r="GA843" s="370"/>
      <c r="GB843" s="370"/>
      <c r="GC843" s="370"/>
      <c r="GD843" s="370"/>
      <c r="GE843" s="370"/>
      <c r="GF843" s="370"/>
      <c r="GG843" s="370"/>
      <c r="GH843" s="370"/>
      <c r="GI843" s="370"/>
      <c r="GJ843" s="370"/>
      <c r="GK843" s="370"/>
      <c r="GL843" s="370"/>
      <c r="GM843" s="370"/>
      <c r="GN843" s="370"/>
      <c r="GO843" s="370"/>
      <c r="GP843" s="370"/>
      <c r="GQ843" s="370"/>
      <c r="GR843" s="370"/>
      <c r="GS843" s="370"/>
      <c r="GT843" s="370"/>
      <c r="GU843" s="370"/>
      <c r="GV843" s="370"/>
      <c r="GW843" s="370"/>
      <c r="GX843" s="370"/>
      <c r="GY843" s="370"/>
      <c r="GZ843" s="370"/>
      <c r="HA843" s="370"/>
      <c r="HB843" s="370"/>
      <c r="HC843" s="370"/>
      <c r="HD843" s="370"/>
      <c r="HE843" s="370"/>
      <c r="HF843" s="370"/>
      <c r="HG843" s="370"/>
      <c r="HH843" s="370"/>
      <c r="HI843" s="370"/>
      <c r="HJ843" s="370"/>
      <c r="HK843" s="370"/>
      <c r="HL843" s="370"/>
      <c r="HM843" s="370"/>
      <c r="HN843" s="370"/>
      <c r="HO843" s="370"/>
      <c r="HP843" s="370"/>
      <c r="HQ843" s="370"/>
      <c r="HR843" s="370"/>
      <c r="HS843" s="370"/>
      <c r="HT843" s="370"/>
      <c r="HU843" s="370"/>
      <c r="HV843" s="370"/>
      <c r="HW843" s="370"/>
      <c r="HX843" s="370"/>
      <c r="HY843" s="370"/>
      <c r="HZ843" s="370"/>
      <c r="IA843" s="370"/>
      <c r="IB843" s="370"/>
      <c r="IC843" s="370"/>
      <c r="ID843" s="370"/>
      <c r="IE843" s="370"/>
      <c r="IF843" s="370"/>
      <c r="IG843" s="370"/>
      <c r="IH843" s="370"/>
      <c r="II843" s="370"/>
      <c r="IJ843" s="370"/>
      <c r="IK843" s="370"/>
    </row>
    <row r="844" spans="1:245" s="363" customFormat="1" ht="13.5">
      <c r="A844" s="394"/>
      <c r="B844" s="394"/>
      <c r="C844" s="394"/>
      <c r="D844" s="394"/>
      <c r="E844" s="359"/>
      <c r="F844" s="984"/>
      <c r="G844" s="770">
        <v>0.67</v>
      </c>
      <c r="H844" s="770">
        <v>0.12</v>
      </c>
      <c r="I844" s="770">
        <v>0.06</v>
      </c>
      <c r="J844" s="770">
        <v>0.15</v>
      </c>
      <c r="K844" s="770">
        <v>1</v>
      </c>
      <c r="DX844" s="370"/>
      <c r="DY844" s="370"/>
      <c r="EA844" s="370"/>
      <c r="EB844" s="370"/>
      <c r="EG844" s="370"/>
      <c r="EH844" s="370"/>
      <c r="ER844" s="370"/>
      <c r="ES844" s="370"/>
      <c r="ET844" s="370"/>
      <c r="EU844" s="370"/>
      <c r="EV844" s="370"/>
      <c r="EW844" s="370"/>
      <c r="EX844" s="370"/>
      <c r="EY844" s="370"/>
      <c r="EZ844" s="370"/>
      <c r="FA844" s="370"/>
      <c r="FB844" s="370"/>
      <c r="FC844" s="370"/>
      <c r="FD844" s="370"/>
      <c r="FE844" s="370"/>
      <c r="FF844" s="370"/>
      <c r="FG844" s="370"/>
      <c r="FH844" s="370"/>
      <c r="FI844" s="370"/>
      <c r="FJ844" s="370"/>
      <c r="FK844" s="370"/>
      <c r="FL844" s="370"/>
      <c r="FM844" s="370"/>
      <c r="FN844" s="370"/>
      <c r="FO844" s="370"/>
      <c r="FP844" s="370"/>
      <c r="FQ844" s="370"/>
      <c r="FR844" s="370"/>
      <c r="FS844" s="370"/>
      <c r="FT844" s="370"/>
      <c r="FU844" s="370"/>
      <c r="FV844" s="370"/>
      <c r="FW844" s="370"/>
      <c r="FX844" s="370"/>
      <c r="FY844" s="370"/>
      <c r="FZ844" s="370"/>
      <c r="GA844" s="370"/>
      <c r="GB844" s="370"/>
      <c r="GC844" s="370"/>
      <c r="GD844" s="370"/>
      <c r="GE844" s="370"/>
      <c r="GF844" s="370"/>
      <c r="GG844" s="370"/>
      <c r="GH844" s="370"/>
      <c r="GI844" s="370"/>
      <c r="GJ844" s="370"/>
      <c r="GK844" s="370"/>
      <c r="GL844" s="370"/>
      <c r="GM844" s="370"/>
      <c r="GN844" s="370"/>
      <c r="GO844" s="370"/>
      <c r="GP844" s="370"/>
      <c r="GQ844" s="370"/>
      <c r="GR844" s="370"/>
      <c r="GS844" s="370"/>
      <c r="GT844" s="370"/>
      <c r="GU844" s="370"/>
      <c r="GV844" s="370"/>
      <c r="GW844" s="370"/>
      <c r="GX844" s="370"/>
      <c r="GY844" s="370"/>
      <c r="GZ844" s="370"/>
      <c r="HA844" s="370"/>
      <c r="HB844" s="370"/>
      <c r="HC844" s="370"/>
      <c r="HD844" s="370"/>
      <c r="HE844" s="370"/>
      <c r="HF844" s="370"/>
      <c r="HG844" s="370"/>
      <c r="HH844" s="370"/>
      <c r="HI844" s="370"/>
      <c r="HJ844" s="370"/>
      <c r="HK844" s="370"/>
      <c r="HL844" s="370"/>
      <c r="HM844" s="370"/>
      <c r="HN844" s="370"/>
      <c r="HO844" s="370"/>
      <c r="HP844" s="370"/>
      <c r="HQ844" s="370"/>
      <c r="HR844" s="370"/>
      <c r="HS844" s="370"/>
      <c r="HT844" s="370"/>
      <c r="HU844" s="370"/>
      <c r="HV844" s="370"/>
      <c r="HW844" s="370"/>
      <c r="HX844" s="370"/>
      <c r="HY844" s="370"/>
      <c r="HZ844" s="370"/>
      <c r="IA844" s="370"/>
      <c r="IB844" s="370"/>
      <c r="IC844" s="370"/>
      <c r="ID844" s="370"/>
      <c r="IE844" s="370"/>
      <c r="IF844" s="370"/>
      <c r="IG844" s="370"/>
      <c r="IH844" s="370"/>
      <c r="II844" s="370"/>
      <c r="IJ844" s="370"/>
      <c r="IK844" s="370"/>
    </row>
    <row r="845" spans="1:245" s="363" customFormat="1" ht="13.5">
      <c r="A845" s="409"/>
      <c r="B845" s="409"/>
      <c r="C845" s="409"/>
      <c r="D845" s="409"/>
      <c r="E845" s="359"/>
      <c r="F845" s="407"/>
      <c r="G845" s="412"/>
      <c r="H845" s="412"/>
      <c r="I845" s="412"/>
      <c r="J845" s="412"/>
      <c r="K845" s="412"/>
      <c r="DX845" s="370"/>
      <c r="DY845" s="370"/>
      <c r="EA845" s="370"/>
      <c r="EB845" s="370"/>
      <c r="EG845" s="370"/>
      <c r="EH845" s="370"/>
      <c r="ER845" s="370"/>
      <c r="ES845" s="370"/>
      <c r="ET845" s="370"/>
      <c r="EU845" s="370"/>
      <c r="EV845" s="370"/>
      <c r="EW845" s="370"/>
      <c r="EX845" s="370"/>
      <c r="EY845" s="370"/>
      <c r="EZ845" s="370"/>
      <c r="FA845" s="370"/>
      <c r="FB845" s="370"/>
      <c r="FC845" s="370"/>
      <c r="FD845" s="370"/>
      <c r="FE845" s="370"/>
      <c r="FF845" s="370"/>
      <c r="FG845" s="370"/>
      <c r="FH845" s="370"/>
      <c r="FI845" s="370"/>
      <c r="FJ845" s="370"/>
      <c r="FK845" s="370"/>
      <c r="FL845" s="370"/>
      <c r="FM845" s="370"/>
      <c r="FN845" s="370"/>
      <c r="FO845" s="370"/>
      <c r="FP845" s="370"/>
      <c r="FQ845" s="370"/>
      <c r="FR845" s="370"/>
      <c r="FS845" s="370"/>
      <c r="FT845" s="370"/>
      <c r="FU845" s="370"/>
      <c r="FV845" s="370"/>
      <c r="FW845" s="370"/>
      <c r="FX845" s="370"/>
      <c r="FY845" s="370"/>
      <c r="FZ845" s="370"/>
      <c r="GA845" s="370"/>
      <c r="GB845" s="370"/>
      <c r="GC845" s="370"/>
      <c r="GD845" s="370"/>
      <c r="GE845" s="370"/>
      <c r="GF845" s="370"/>
      <c r="GG845" s="370"/>
      <c r="GH845" s="370"/>
      <c r="GI845" s="370"/>
      <c r="GJ845" s="370"/>
      <c r="GK845" s="370"/>
      <c r="GL845" s="370"/>
      <c r="GM845" s="370"/>
      <c r="GN845" s="370"/>
      <c r="GO845" s="370"/>
      <c r="GP845" s="370"/>
      <c r="GQ845" s="370"/>
      <c r="GR845" s="370"/>
      <c r="GS845" s="370"/>
      <c r="GT845" s="370"/>
      <c r="GU845" s="370"/>
      <c r="GV845" s="370"/>
      <c r="GW845" s="370"/>
      <c r="GX845" s="370"/>
      <c r="GY845" s="370"/>
      <c r="GZ845" s="370"/>
      <c r="HA845" s="370"/>
      <c r="HB845" s="370"/>
      <c r="HC845" s="370"/>
      <c r="HD845" s="370"/>
      <c r="HE845" s="370"/>
      <c r="HF845" s="370"/>
      <c r="HG845" s="370"/>
      <c r="HH845" s="370"/>
      <c r="HI845" s="370"/>
      <c r="HJ845" s="370"/>
      <c r="HK845" s="370"/>
      <c r="HL845" s="370"/>
      <c r="HM845" s="370"/>
      <c r="HN845" s="370"/>
      <c r="HO845" s="370"/>
      <c r="HP845" s="370"/>
      <c r="HQ845" s="370"/>
      <c r="HR845" s="370"/>
      <c r="HS845" s="370"/>
      <c r="HT845" s="370"/>
      <c r="HU845" s="370"/>
      <c r="HV845" s="370"/>
      <c r="HW845" s="370"/>
      <c r="HX845" s="370"/>
      <c r="HY845" s="370"/>
      <c r="HZ845" s="370"/>
      <c r="IA845" s="370"/>
      <c r="IB845" s="370"/>
      <c r="IC845" s="370"/>
      <c r="ID845" s="370"/>
      <c r="IE845" s="370"/>
      <c r="IF845" s="370"/>
      <c r="IG845" s="370"/>
      <c r="IH845" s="370"/>
      <c r="II845" s="370"/>
      <c r="IJ845" s="370"/>
      <c r="IK845" s="370"/>
    </row>
    <row r="846" spans="1:245" s="363" customFormat="1" ht="13.5">
      <c r="A846" s="703" t="s">
        <v>49</v>
      </c>
      <c r="B846" s="703"/>
      <c r="C846" s="703"/>
      <c r="D846" s="985"/>
      <c r="E846" s="701"/>
      <c r="F846" s="768"/>
      <c r="G846" s="686">
        <v>1731919</v>
      </c>
      <c r="H846" s="686">
        <v>907803</v>
      </c>
      <c r="I846" s="686">
        <v>387827</v>
      </c>
      <c r="J846" s="686">
        <v>942823</v>
      </c>
      <c r="K846" s="769">
        <v>3970372</v>
      </c>
      <c r="DX846" s="370"/>
      <c r="DY846" s="370"/>
      <c r="EA846" s="370"/>
      <c r="EB846" s="370"/>
      <c r="EG846" s="370"/>
      <c r="EH846" s="370"/>
      <c r="ER846" s="370"/>
      <c r="ES846" s="370"/>
      <c r="ET846" s="370"/>
      <c r="EU846" s="370"/>
      <c r="EV846" s="370"/>
      <c r="EW846" s="370"/>
      <c r="EX846" s="370"/>
      <c r="EY846" s="370"/>
      <c r="EZ846" s="370"/>
      <c r="FA846" s="370"/>
      <c r="FB846" s="370"/>
      <c r="FC846" s="370"/>
      <c r="FD846" s="370"/>
      <c r="FE846" s="370"/>
      <c r="FF846" s="370"/>
      <c r="FG846" s="370"/>
      <c r="FH846" s="370"/>
      <c r="FI846" s="370"/>
      <c r="FJ846" s="370"/>
      <c r="FK846" s="370"/>
      <c r="FL846" s="370"/>
      <c r="FM846" s="370"/>
      <c r="FN846" s="370"/>
      <c r="FO846" s="370"/>
      <c r="FP846" s="370"/>
      <c r="FQ846" s="370"/>
      <c r="FR846" s="370"/>
      <c r="FS846" s="370"/>
      <c r="FT846" s="370"/>
      <c r="FU846" s="370"/>
      <c r="FV846" s="370"/>
      <c r="FW846" s="370"/>
      <c r="FX846" s="370"/>
      <c r="FY846" s="370"/>
      <c r="FZ846" s="370"/>
      <c r="GA846" s="370"/>
      <c r="GB846" s="370"/>
      <c r="GC846" s="370"/>
      <c r="GD846" s="370"/>
      <c r="GE846" s="370"/>
      <c r="GF846" s="370"/>
      <c r="GG846" s="370"/>
      <c r="GH846" s="370"/>
      <c r="GI846" s="370"/>
      <c r="GJ846" s="370"/>
      <c r="GK846" s="370"/>
      <c r="GL846" s="370"/>
      <c r="GM846" s="370"/>
      <c r="GN846" s="370"/>
      <c r="GO846" s="370"/>
      <c r="GP846" s="370"/>
      <c r="GQ846" s="370"/>
      <c r="GR846" s="370"/>
      <c r="GS846" s="370"/>
      <c r="GT846" s="370"/>
      <c r="GU846" s="370"/>
      <c r="GV846" s="370"/>
      <c r="GW846" s="370"/>
      <c r="GX846" s="370"/>
      <c r="GY846" s="370"/>
      <c r="GZ846" s="370"/>
      <c r="HA846" s="370"/>
      <c r="HB846" s="370"/>
      <c r="HC846" s="370"/>
      <c r="HD846" s="370"/>
      <c r="HE846" s="370"/>
      <c r="HF846" s="370"/>
      <c r="HG846" s="370"/>
      <c r="HH846" s="370"/>
      <c r="HI846" s="370"/>
      <c r="HJ846" s="370"/>
      <c r="HK846" s="370"/>
      <c r="HL846" s="370"/>
      <c r="HM846" s="370"/>
      <c r="HN846" s="370"/>
      <c r="HO846" s="370"/>
      <c r="HP846" s="370"/>
      <c r="HQ846" s="370"/>
      <c r="HR846" s="370"/>
      <c r="HS846" s="370"/>
      <c r="HT846" s="370"/>
      <c r="HU846" s="370"/>
      <c r="HV846" s="370"/>
      <c r="HW846" s="370"/>
      <c r="HX846" s="370"/>
      <c r="HY846" s="370"/>
      <c r="HZ846" s="370"/>
      <c r="IA846" s="370"/>
      <c r="IB846" s="370"/>
      <c r="IC846" s="370"/>
      <c r="ID846" s="370"/>
      <c r="IE846" s="370"/>
      <c r="IF846" s="370"/>
      <c r="IG846" s="370"/>
      <c r="IH846" s="370"/>
      <c r="II846" s="370"/>
      <c r="IJ846" s="370"/>
      <c r="IK846" s="370"/>
    </row>
    <row r="847" spans="1:245" s="363" customFormat="1" ht="13.5">
      <c r="A847" s="677"/>
      <c r="B847" s="677"/>
      <c r="C847" s="677"/>
      <c r="D847" s="677"/>
      <c r="E847" s="590"/>
      <c r="F847" s="678"/>
      <c r="G847" s="678"/>
      <c r="H847" s="679"/>
      <c r="I847" s="678"/>
      <c r="J847" s="679"/>
      <c r="K847" s="680"/>
      <c r="DX847" s="370"/>
      <c r="DY847" s="370"/>
      <c r="EA847" s="370"/>
      <c r="EB847" s="370"/>
      <c r="EG847" s="370"/>
      <c r="EH847" s="370"/>
      <c r="ER847" s="370"/>
      <c r="ES847" s="370"/>
      <c r="ET847" s="370"/>
      <c r="EU847" s="370"/>
      <c r="EV847" s="370"/>
      <c r="EW847" s="370"/>
      <c r="EX847" s="370"/>
      <c r="EY847" s="370"/>
      <c r="EZ847" s="370"/>
      <c r="FA847" s="370"/>
      <c r="FB847" s="370"/>
      <c r="FC847" s="370"/>
      <c r="FD847" s="370"/>
      <c r="FE847" s="370"/>
      <c r="FF847" s="370"/>
      <c r="FG847" s="370"/>
      <c r="FH847" s="370"/>
      <c r="FI847" s="370"/>
      <c r="FJ847" s="370"/>
      <c r="FK847" s="370"/>
      <c r="FL847" s="370"/>
      <c r="FM847" s="370"/>
      <c r="FN847" s="370"/>
      <c r="FO847" s="370"/>
      <c r="FP847" s="370"/>
      <c r="FQ847" s="370"/>
      <c r="FR847" s="370"/>
      <c r="FS847" s="370"/>
      <c r="FT847" s="370"/>
      <c r="FU847" s="370"/>
      <c r="FV847" s="370"/>
      <c r="FW847" s="370"/>
      <c r="FX847" s="370"/>
      <c r="FY847" s="370"/>
      <c r="FZ847" s="370"/>
      <c r="GA847" s="370"/>
      <c r="GB847" s="370"/>
      <c r="GC847" s="370"/>
      <c r="GD847" s="370"/>
      <c r="GE847" s="370"/>
      <c r="GF847" s="370"/>
      <c r="GG847" s="370"/>
      <c r="GH847" s="370"/>
      <c r="GI847" s="370"/>
      <c r="GJ847" s="370"/>
      <c r="GK847" s="370"/>
      <c r="GL847" s="370"/>
      <c r="GM847" s="370"/>
      <c r="GN847" s="370"/>
      <c r="GO847" s="370"/>
      <c r="GP847" s="370"/>
      <c r="GQ847" s="370"/>
      <c r="GR847" s="370"/>
      <c r="GS847" s="370"/>
      <c r="GT847" s="370"/>
      <c r="GU847" s="370"/>
      <c r="GV847" s="370"/>
      <c r="GW847" s="370"/>
      <c r="GX847" s="370"/>
      <c r="GY847" s="370"/>
      <c r="GZ847" s="370"/>
      <c r="HA847" s="370"/>
      <c r="HB847" s="370"/>
      <c r="HC847" s="370"/>
      <c r="HD847" s="370"/>
      <c r="HE847" s="370"/>
      <c r="HF847" s="370"/>
      <c r="HG847" s="370"/>
      <c r="HH847" s="370"/>
      <c r="HI847" s="370"/>
      <c r="HJ847" s="370"/>
      <c r="HK847" s="370"/>
      <c r="HL847" s="370"/>
      <c r="HM847" s="370"/>
      <c r="HN847" s="370"/>
      <c r="HO847" s="370"/>
      <c r="HP847" s="370"/>
      <c r="HQ847" s="370"/>
      <c r="HR847" s="370"/>
      <c r="HS847" s="370"/>
      <c r="HT847" s="370"/>
      <c r="HU847" s="370"/>
      <c r="HV847" s="370"/>
      <c r="HW847" s="370"/>
      <c r="HX847" s="370"/>
      <c r="HY847" s="370"/>
      <c r="HZ847" s="370"/>
      <c r="IA847" s="370"/>
      <c r="IB847" s="370"/>
      <c r="IC847" s="370"/>
      <c r="ID847" s="370"/>
      <c r="IE847" s="370"/>
      <c r="IF847" s="370"/>
      <c r="IG847" s="370"/>
      <c r="IH847" s="370"/>
      <c r="II847" s="370"/>
      <c r="IJ847" s="370"/>
      <c r="IK847" s="370"/>
    </row>
    <row r="848" spans="1:245" s="363" customFormat="1" ht="25.5">
      <c r="A848" s="756" t="s">
        <v>38</v>
      </c>
      <c r="B848" s="756"/>
      <c r="C848" s="756"/>
      <c r="D848" s="672"/>
      <c r="E848" s="681"/>
      <c r="F848" s="663"/>
      <c r="G848" s="740" t="s">
        <v>204</v>
      </c>
      <c r="H848" s="593" t="s">
        <v>463</v>
      </c>
      <c r="I848" s="593" t="s">
        <v>206</v>
      </c>
      <c r="J848" s="593" t="s">
        <v>535</v>
      </c>
      <c r="K848" s="740" t="s">
        <v>415</v>
      </c>
      <c r="ER848" s="370"/>
      <c r="ES848" s="370"/>
      <c r="ET848" s="370"/>
      <c r="EU848" s="370"/>
      <c r="EV848" s="370"/>
      <c r="EW848" s="370"/>
      <c r="EX848" s="370"/>
      <c r="EY848" s="370"/>
      <c r="EZ848" s="370"/>
      <c r="FA848" s="370"/>
      <c r="FB848" s="370"/>
      <c r="FC848" s="370"/>
      <c r="FD848" s="370"/>
      <c r="FE848" s="370"/>
      <c r="FF848" s="370"/>
      <c r="FG848" s="370"/>
      <c r="FH848" s="370"/>
      <c r="FI848" s="370"/>
      <c r="FJ848" s="370"/>
      <c r="FK848" s="370"/>
      <c r="FL848" s="370"/>
      <c r="FM848" s="370"/>
      <c r="FN848" s="370"/>
      <c r="FO848" s="370"/>
      <c r="FP848" s="370"/>
      <c r="FQ848" s="370"/>
      <c r="FR848" s="370"/>
      <c r="FS848" s="370"/>
      <c r="FT848" s="370"/>
      <c r="FU848" s="370"/>
      <c r="FV848" s="370"/>
      <c r="FW848" s="370"/>
      <c r="FX848" s="370"/>
      <c r="FY848" s="370"/>
      <c r="FZ848" s="370"/>
      <c r="GA848" s="370"/>
      <c r="GB848" s="370"/>
      <c r="GC848" s="370"/>
      <c r="GD848" s="370"/>
      <c r="GE848" s="370"/>
      <c r="GF848" s="370"/>
      <c r="GG848" s="370"/>
      <c r="GH848" s="370"/>
      <c r="GI848" s="370"/>
      <c r="GJ848" s="370"/>
      <c r="GK848" s="370"/>
      <c r="GL848" s="370"/>
      <c r="GM848" s="370"/>
      <c r="GN848" s="370"/>
      <c r="GO848" s="370"/>
      <c r="GP848" s="370"/>
      <c r="GQ848" s="370"/>
      <c r="GR848" s="370"/>
      <c r="GS848" s="370"/>
      <c r="GT848" s="370"/>
      <c r="GU848" s="370"/>
      <c r="GV848" s="370"/>
      <c r="GW848" s="370"/>
      <c r="GX848" s="370"/>
      <c r="GY848" s="370"/>
      <c r="GZ848" s="370"/>
      <c r="HA848" s="370"/>
      <c r="HB848" s="370"/>
      <c r="HC848" s="370"/>
      <c r="HD848" s="370"/>
      <c r="HE848" s="370"/>
      <c r="HF848" s="370"/>
      <c r="HG848" s="370"/>
      <c r="HH848" s="370"/>
      <c r="HI848" s="370"/>
      <c r="HJ848" s="370"/>
      <c r="HK848" s="370"/>
      <c r="HL848" s="370"/>
      <c r="HM848" s="370"/>
      <c r="HN848" s="370"/>
      <c r="HO848" s="370"/>
      <c r="HP848" s="370"/>
      <c r="HQ848" s="370"/>
      <c r="HR848" s="370"/>
      <c r="HS848" s="370"/>
      <c r="HT848" s="370"/>
      <c r="HU848" s="370"/>
      <c r="HV848" s="370"/>
      <c r="HW848" s="370"/>
      <c r="HX848" s="370"/>
      <c r="HY848" s="370"/>
      <c r="HZ848" s="370"/>
      <c r="IA848" s="370"/>
      <c r="IB848" s="370"/>
      <c r="IC848" s="370"/>
      <c r="ID848" s="370"/>
      <c r="IE848" s="370"/>
      <c r="IF848" s="370"/>
      <c r="IG848" s="370"/>
      <c r="IH848" s="370"/>
      <c r="II848" s="370"/>
      <c r="IJ848" s="370"/>
      <c r="IK848" s="370"/>
    </row>
    <row r="849" spans="1:178" s="363" customFormat="1" ht="13.5">
      <c r="A849" s="609" t="s">
        <v>802</v>
      </c>
      <c r="B849" s="609"/>
      <c r="C849" s="609"/>
      <c r="D849" s="609"/>
      <c r="E849" s="610"/>
      <c r="F849" s="598"/>
      <c r="G849" s="598">
        <v>15370</v>
      </c>
      <c r="H849" s="598">
        <v>4933</v>
      </c>
      <c r="I849" s="598">
        <v>2041</v>
      </c>
      <c r="J849" s="598">
        <v>2036</v>
      </c>
      <c r="K849" s="598">
        <v>24380</v>
      </c>
      <c r="DW849" s="370"/>
      <c r="DX849" s="370"/>
      <c r="EA849" s="370"/>
      <c r="EB849" s="370"/>
      <c r="EC849" s="370"/>
      <c r="ED849" s="370"/>
      <c r="EE849" s="370"/>
      <c r="EF849" s="370"/>
      <c r="ER849" s="370"/>
      <c r="ES849" s="370"/>
      <c r="ET849" s="370"/>
      <c r="EU849" s="370"/>
      <c r="EV849" s="370"/>
      <c r="EW849" s="370"/>
      <c r="EX849" s="370"/>
      <c r="EY849" s="370"/>
      <c r="EZ849" s="370"/>
      <c r="FA849" s="370"/>
      <c r="FB849" s="370"/>
      <c r="FC849" s="370"/>
      <c r="FD849" s="370"/>
      <c r="FE849" s="370"/>
      <c r="FF849" s="370"/>
      <c r="FG849" s="370"/>
      <c r="FH849" s="370"/>
      <c r="FI849" s="370"/>
      <c r="FJ849" s="370"/>
      <c r="FK849" s="370"/>
      <c r="FL849" s="370"/>
      <c r="FM849" s="370"/>
      <c r="FN849" s="370"/>
      <c r="FO849" s="370"/>
      <c r="FP849" s="370"/>
      <c r="FQ849" s="370"/>
      <c r="FR849" s="370"/>
      <c r="FS849" s="370"/>
      <c r="FT849" s="370"/>
      <c r="FU849" s="370"/>
      <c r="FV849" s="370"/>
    </row>
    <row r="850" spans="1:179" s="363" customFormat="1" ht="13.5">
      <c r="A850" s="603" t="s">
        <v>246</v>
      </c>
      <c r="B850" s="603"/>
      <c r="C850" s="603"/>
      <c r="D850" s="603"/>
      <c r="E850" s="611"/>
      <c r="F850" s="584"/>
      <c r="G850" s="584">
        <v>6731</v>
      </c>
      <c r="H850" s="584">
        <v>5269</v>
      </c>
      <c r="I850" s="584">
        <v>1145</v>
      </c>
      <c r="J850" s="584">
        <v>6346</v>
      </c>
      <c r="K850" s="584">
        <v>19490</v>
      </c>
      <c r="EC850" s="370"/>
      <c r="ED850" s="370"/>
      <c r="EE850" s="370"/>
      <c r="ER850" s="370"/>
      <c r="ES850" s="370"/>
      <c r="ET850" s="370"/>
      <c r="EU850" s="370"/>
      <c r="EV850" s="370"/>
      <c r="EW850" s="370"/>
      <c r="EX850" s="370"/>
      <c r="EY850" s="370"/>
      <c r="EZ850" s="370"/>
      <c r="FA850" s="370"/>
      <c r="FB850" s="370"/>
      <c r="FC850" s="370"/>
      <c r="FD850" s="370"/>
      <c r="FE850" s="370"/>
      <c r="FF850" s="370"/>
      <c r="FG850" s="370"/>
      <c r="FH850" s="370"/>
      <c r="FI850" s="370"/>
      <c r="FJ850" s="370"/>
      <c r="FK850" s="370"/>
      <c r="FL850" s="370"/>
      <c r="FM850" s="370"/>
      <c r="FN850" s="370"/>
      <c r="FO850" s="370"/>
      <c r="FP850" s="370"/>
      <c r="FQ850" s="370"/>
      <c r="FR850" s="370"/>
      <c r="FS850" s="370"/>
      <c r="FT850" s="370"/>
      <c r="FU850" s="370"/>
      <c r="FV850" s="370"/>
      <c r="FW850" s="370"/>
    </row>
    <row r="851" spans="1:179" s="363" customFormat="1" ht="13.5">
      <c r="A851" s="609"/>
      <c r="B851" s="609"/>
      <c r="C851" s="609"/>
      <c r="D851" s="609"/>
      <c r="E851" s="610"/>
      <c r="F851" s="598"/>
      <c r="G851" s="683">
        <v>22100</v>
      </c>
      <c r="H851" s="683">
        <v>10202</v>
      </c>
      <c r="I851" s="683">
        <v>3186</v>
      </c>
      <c r="J851" s="683">
        <v>8382</v>
      </c>
      <c r="K851" s="683">
        <v>43870</v>
      </c>
      <c r="EC851" s="370"/>
      <c r="ED851" s="370"/>
      <c r="EE851" s="370"/>
      <c r="ER851" s="370"/>
      <c r="ES851" s="370"/>
      <c r="ET851" s="370"/>
      <c r="EU851" s="370"/>
      <c r="EV851" s="370"/>
      <c r="EW851" s="370"/>
      <c r="EX851" s="370"/>
      <c r="EY851" s="370"/>
      <c r="EZ851" s="370"/>
      <c r="FA851" s="370"/>
      <c r="FB851" s="370"/>
      <c r="FC851" s="370"/>
      <c r="FD851" s="370"/>
      <c r="FE851" s="370"/>
      <c r="FF851" s="370"/>
      <c r="FG851" s="370"/>
      <c r="FH851" s="370"/>
      <c r="FI851" s="370"/>
      <c r="FJ851" s="370"/>
      <c r="FK851" s="370"/>
      <c r="FL851" s="370"/>
      <c r="FM851" s="370"/>
      <c r="FN851" s="370"/>
      <c r="FO851" s="370"/>
      <c r="FP851" s="370"/>
      <c r="FQ851" s="370"/>
      <c r="FR851" s="370"/>
      <c r="FS851" s="370"/>
      <c r="FT851" s="370"/>
      <c r="FU851" s="370"/>
      <c r="FV851" s="370"/>
      <c r="FW851" s="370"/>
    </row>
    <row r="852" spans="1:179" s="363" customFormat="1" ht="6" customHeight="1">
      <c r="A852" s="603"/>
      <c r="B852" s="603"/>
      <c r="C852" s="603"/>
      <c r="D852" s="603"/>
      <c r="E852" s="611"/>
      <c r="F852" s="584"/>
      <c r="G852" s="686"/>
      <c r="H852" s="686"/>
      <c r="I852" s="686"/>
      <c r="J852" s="686"/>
      <c r="K852" s="686"/>
      <c r="EC852" s="370"/>
      <c r="ED852" s="370"/>
      <c r="EE852" s="370"/>
      <c r="ER852" s="370"/>
      <c r="ES852" s="370"/>
      <c r="ET852" s="370"/>
      <c r="EU852" s="370"/>
      <c r="EV852" s="370"/>
      <c r="EW852" s="370"/>
      <c r="EX852" s="370"/>
      <c r="EY852" s="370"/>
      <c r="EZ852" s="370"/>
      <c r="FA852" s="370"/>
      <c r="FB852" s="370"/>
      <c r="FC852" s="370"/>
      <c r="FD852" s="370"/>
      <c r="FE852" s="370"/>
      <c r="FF852" s="370"/>
      <c r="FG852" s="370"/>
      <c r="FH852" s="370"/>
      <c r="FI852" s="370"/>
      <c r="FJ852" s="370"/>
      <c r="FK852" s="370"/>
      <c r="FL852" s="370"/>
      <c r="FM852" s="370"/>
      <c r="FN852" s="370"/>
      <c r="FO852" s="370"/>
      <c r="FP852" s="370"/>
      <c r="FQ852" s="370"/>
      <c r="FR852" s="370"/>
      <c r="FS852" s="370"/>
      <c r="FT852" s="370"/>
      <c r="FU852" s="370"/>
      <c r="FV852" s="370"/>
      <c r="FW852" s="370"/>
    </row>
    <row r="853" spans="1:179" s="363" customFormat="1" ht="13.5">
      <c r="A853" s="603"/>
      <c r="B853" s="603"/>
      <c r="C853" s="603"/>
      <c r="D853" s="603"/>
      <c r="E853" s="611"/>
      <c r="F853" s="584"/>
      <c r="G853" s="770">
        <v>0.5</v>
      </c>
      <c r="H853" s="770">
        <v>0.23</v>
      </c>
      <c r="I853" s="770">
        <v>0.07</v>
      </c>
      <c r="J853" s="770">
        <v>0.19</v>
      </c>
      <c r="K853" s="770">
        <v>1</v>
      </c>
      <c r="EC853" s="370"/>
      <c r="ED853" s="370"/>
      <c r="EE853" s="370"/>
      <c r="ER853" s="370"/>
      <c r="ES853" s="370"/>
      <c r="ET853" s="370"/>
      <c r="EU853" s="370"/>
      <c r="EV853" s="370"/>
      <c r="EW853" s="370"/>
      <c r="EX853" s="370"/>
      <c r="EY853" s="370"/>
      <c r="EZ853" s="370"/>
      <c r="FA853" s="370"/>
      <c r="FB853" s="370"/>
      <c r="FC853" s="370"/>
      <c r="FD853" s="370"/>
      <c r="FE853" s="370"/>
      <c r="FF853" s="370"/>
      <c r="FG853" s="370"/>
      <c r="FH853" s="370"/>
      <c r="FI853" s="370"/>
      <c r="FJ853" s="370"/>
      <c r="FK853" s="370"/>
      <c r="FL853" s="370"/>
      <c r="FM853" s="370"/>
      <c r="FN853" s="370"/>
      <c r="FO853" s="370"/>
      <c r="FP853" s="370"/>
      <c r="FQ853" s="370"/>
      <c r="FR853" s="370"/>
      <c r="FS853" s="370"/>
      <c r="FT853" s="370"/>
      <c r="FU853" s="370"/>
      <c r="FV853" s="370"/>
      <c r="FW853" s="370"/>
    </row>
    <row r="854" spans="1:179" s="363" customFormat="1" ht="5.25" customHeight="1">
      <c r="A854" s="603"/>
      <c r="B854" s="603"/>
      <c r="C854" s="603"/>
      <c r="D854" s="603"/>
      <c r="E854" s="611"/>
      <c r="F854" s="584"/>
      <c r="G854" s="584"/>
      <c r="H854" s="584"/>
      <c r="I854" s="584"/>
      <c r="J854" s="584"/>
      <c r="K854" s="584"/>
      <c r="EC854" s="370"/>
      <c r="ED854" s="370"/>
      <c r="EE854" s="370"/>
      <c r="ER854" s="370"/>
      <c r="ES854" s="370"/>
      <c r="ET854" s="370"/>
      <c r="EU854" s="370"/>
      <c r="EV854" s="370"/>
      <c r="EW854" s="370"/>
      <c r="EX854" s="370"/>
      <c r="EY854" s="370"/>
      <c r="EZ854" s="370"/>
      <c r="FA854" s="370"/>
      <c r="FB854" s="370"/>
      <c r="FC854" s="370"/>
      <c r="FD854" s="370"/>
      <c r="FE854" s="370"/>
      <c r="FF854" s="370"/>
      <c r="FG854" s="370"/>
      <c r="FH854" s="370"/>
      <c r="FI854" s="370"/>
      <c r="FJ854" s="370"/>
      <c r="FK854" s="370"/>
      <c r="FL854" s="370"/>
      <c r="FM854" s="370"/>
      <c r="FN854" s="370"/>
      <c r="FO854" s="370"/>
      <c r="FP854" s="370"/>
      <c r="FQ854" s="370"/>
      <c r="FR854" s="370"/>
      <c r="FS854" s="370"/>
      <c r="FT854" s="370"/>
      <c r="FU854" s="370"/>
      <c r="FV854" s="370"/>
      <c r="FW854" s="370"/>
    </row>
    <row r="855" spans="1:245" s="363" customFormat="1" ht="13.5">
      <c r="A855" s="607" t="s">
        <v>803</v>
      </c>
      <c r="B855" s="607"/>
      <c r="C855" s="607"/>
      <c r="D855" s="607"/>
      <c r="E855" s="585"/>
      <c r="F855" s="611"/>
      <c r="G855" s="579">
        <v>8991</v>
      </c>
      <c r="H855" s="579">
        <v>996</v>
      </c>
      <c r="I855" s="579">
        <v>44</v>
      </c>
      <c r="J855" s="579">
        <v>4724</v>
      </c>
      <c r="K855" s="579">
        <v>14754</v>
      </c>
      <c r="EB855" s="370"/>
      <c r="EC855" s="370"/>
      <c r="ED855" s="370"/>
      <c r="EE855" s="370"/>
      <c r="ER855" s="370"/>
      <c r="ES855" s="370"/>
      <c r="ET855" s="370"/>
      <c r="EU855" s="370"/>
      <c r="EV855" s="370"/>
      <c r="EW855" s="370"/>
      <c r="EX855" s="370"/>
      <c r="EY855" s="370"/>
      <c r="EZ855" s="370"/>
      <c r="FA855" s="370"/>
      <c r="FB855" s="370"/>
      <c r="FC855" s="370"/>
      <c r="FD855" s="370"/>
      <c r="FE855" s="370"/>
      <c r="FF855" s="370"/>
      <c r="FG855" s="370"/>
      <c r="FH855" s="370"/>
      <c r="FI855" s="370"/>
      <c r="FJ855" s="370"/>
      <c r="FK855" s="370"/>
      <c r="FL855" s="370"/>
      <c r="FM855" s="370"/>
      <c r="FN855" s="370"/>
      <c r="FO855" s="370"/>
      <c r="FP855" s="370"/>
      <c r="FQ855" s="370"/>
      <c r="FR855" s="370"/>
      <c r="FS855" s="370"/>
      <c r="FT855" s="370"/>
      <c r="FU855" s="370"/>
      <c r="FV855" s="370"/>
      <c r="FW855" s="370"/>
      <c r="FX855" s="370"/>
      <c r="FY855" s="370"/>
      <c r="FZ855" s="370"/>
      <c r="GA855" s="370"/>
      <c r="GB855" s="370"/>
      <c r="GC855" s="370"/>
      <c r="GD855" s="370"/>
      <c r="GE855" s="370"/>
      <c r="GF855" s="370"/>
      <c r="GG855" s="370"/>
      <c r="GH855" s="370"/>
      <c r="GI855" s="370"/>
      <c r="GJ855" s="370"/>
      <c r="GK855" s="370"/>
      <c r="GL855" s="370"/>
      <c r="GM855" s="370"/>
      <c r="GN855" s="370"/>
      <c r="GO855" s="370"/>
      <c r="GP855" s="370"/>
      <c r="GQ855" s="370"/>
      <c r="GR855" s="370"/>
      <c r="GS855" s="370"/>
      <c r="GT855" s="370"/>
      <c r="GU855" s="370"/>
      <c r="GV855" s="370"/>
      <c r="GW855" s="370"/>
      <c r="GX855" s="370"/>
      <c r="GY855" s="370"/>
      <c r="GZ855" s="370"/>
      <c r="HA855" s="370"/>
      <c r="HB855" s="370"/>
      <c r="HC855" s="370"/>
      <c r="HD855" s="370"/>
      <c r="HE855" s="370"/>
      <c r="HF855" s="370"/>
      <c r="HG855" s="370"/>
      <c r="HH855" s="370"/>
      <c r="HI855" s="370"/>
      <c r="HJ855" s="370"/>
      <c r="HK855" s="370"/>
      <c r="HL855" s="370"/>
      <c r="HM855" s="370"/>
      <c r="HN855" s="370"/>
      <c r="HO855" s="370"/>
      <c r="HP855" s="370"/>
      <c r="HQ855" s="370"/>
      <c r="HR855" s="370"/>
      <c r="HS855" s="370"/>
      <c r="HT855" s="370"/>
      <c r="HU855" s="370"/>
      <c r="HV855" s="370"/>
      <c r="HW855" s="370"/>
      <c r="HX855" s="370"/>
      <c r="HY855" s="370"/>
      <c r="HZ855" s="370"/>
      <c r="IA855" s="370"/>
      <c r="IB855" s="370"/>
      <c r="IC855" s="370"/>
      <c r="ID855" s="370"/>
      <c r="IE855" s="370"/>
      <c r="IF855" s="370"/>
      <c r="IG855" s="370"/>
      <c r="IH855" s="370"/>
      <c r="II855" s="370"/>
      <c r="IJ855" s="370"/>
      <c r="IK855" s="370"/>
    </row>
    <row r="856" spans="1:178" s="363" customFormat="1" ht="13.5">
      <c r="A856" s="696" t="s">
        <v>804</v>
      </c>
      <c r="B856" s="696"/>
      <c r="C856" s="696"/>
      <c r="D856" s="687"/>
      <c r="E856" s="688"/>
      <c r="F856" s="688"/>
      <c r="G856" s="573">
        <v>31091</v>
      </c>
      <c r="H856" s="573">
        <v>11198</v>
      </c>
      <c r="I856" s="573">
        <v>3230</v>
      </c>
      <c r="J856" s="573">
        <v>13106</v>
      </c>
      <c r="K856" s="573">
        <v>58624</v>
      </c>
      <c r="EC856" s="370"/>
      <c r="ED856" s="370"/>
      <c r="ER856" s="370"/>
      <c r="ES856" s="370"/>
      <c r="ET856" s="370"/>
      <c r="EU856" s="370"/>
      <c r="EV856" s="370"/>
      <c r="EW856" s="370"/>
      <c r="EX856" s="370"/>
      <c r="EY856" s="370"/>
      <c r="EZ856" s="370"/>
      <c r="FA856" s="370"/>
      <c r="FB856" s="370"/>
      <c r="FC856" s="370"/>
      <c r="FD856" s="370"/>
      <c r="FE856" s="370"/>
      <c r="FF856" s="370"/>
      <c r="FG856" s="370"/>
      <c r="FH856" s="370"/>
      <c r="FI856" s="370"/>
      <c r="FJ856" s="370"/>
      <c r="FK856" s="370"/>
      <c r="FL856" s="370"/>
      <c r="FM856" s="370"/>
      <c r="FN856" s="370"/>
      <c r="FO856" s="370"/>
      <c r="FP856" s="370"/>
      <c r="FQ856" s="370"/>
      <c r="FR856" s="370"/>
      <c r="FS856" s="370"/>
      <c r="FT856" s="370"/>
      <c r="FU856" s="370"/>
      <c r="FV856" s="370"/>
    </row>
    <row r="857" spans="1:178" s="363" customFormat="1" ht="6.75" customHeight="1">
      <c r="A857" s="391"/>
      <c r="B857" s="391"/>
      <c r="C857" s="391"/>
      <c r="D857" s="391"/>
      <c r="E857" s="337"/>
      <c r="F857" s="407"/>
      <c r="G857" s="407"/>
      <c r="H857" s="407"/>
      <c r="I857" s="407"/>
      <c r="J857" s="407"/>
      <c r="K857" s="407"/>
      <c r="ED857" s="370"/>
      <c r="EE857" s="370"/>
      <c r="EF857" s="370"/>
      <c r="EG857" s="370"/>
      <c r="EH857" s="370"/>
      <c r="FE857" s="370"/>
      <c r="FF857" s="370"/>
      <c r="FG857" s="370"/>
      <c r="FH857" s="370"/>
      <c r="FI857" s="370"/>
      <c r="FJ857" s="370"/>
      <c r="FK857" s="370"/>
      <c r="FU857" s="370"/>
      <c r="FV857" s="370"/>
    </row>
    <row r="858" spans="1:178" s="363" customFormat="1" ht="13.5">
      <c r="A858" s="391"/>
      <c r="B858" s="391"/>
      <c r="C858" s="391"/>
      <c r="D858" s="391"/>
      <c r="E858" s="337"/>
      <c r="F858" s="407"/>
      <c r="G858" s="770">
        <v>0.53</v>
      </c>
      <c r="H858" s="770">
        <v>0.19</v>
      </c>
      <c r="I858" s="770">
        <v>0.06</v>
      </c>
      <c r="J858" s="770">
        <v>0.22</v>
      </c>
      <c r="K858" s="770">
        <v>1</v>
      </c>
      <c r="ED858" s="370"/>
      <c r="EE858" s="370"/>
      <c r="EF858" s="370"/>
      <c r="EG858" s="370"/>
      <c r="EH858" s="370"/>
      <c r="FE858" s="370"/>
      <c r="FF858" s="370"/>
      <c r="FG858" s="370"/>
      <c r="FH858" s="370"/>
      <c r="FI858" s="370"/>
      <c r="FJ858" s="370"/>
      <c r="FK858" s="370"/>
      <c r="FU858" s="370"/>
      <c r="FV858" s="370"/>
    </row>
    <row r="859" spans="1:178" s="363" customFormat="1" ht="13.5">
      <c r="A859" s="391"/>
      <c r="B859" s="391"/>
      <c r="C859" s="391"/>
      <c r="D859" s="391"/>
      <c r="E859" s="337"/>
      <c r="F859" s="407"/>
      <c r="G859" s="412"/>
      <c r="H859" s="412"/>
      <c r="I859" s="412"/>
      <c r="J859" s="412"/>
      <c r="K859" s="412"/>
      <c r="ED859" s="370"/>
      <c r="EE859" s="370"/>
      <c r="EF859" s="370"/>
      <c r="EG859" s="370"/>
      <c r="EH859" s="370"/>
      <c r="FE859" s="370"/>
      <c r="FF859" s="370"/>
      <c r="FG859" s="370"/>
      <c r="FH859" s="370"/>
      <c r="FI859" s="370"/>
      <c r="FJ859" s="370"/>
      <c r="FK859" s="370"/>
      <c r="FU859" s="370"/>
      <c r="FV859" s="370"/>
    </row>
    <row r="860" spans="1:178" s="363" customFormat="1" ht="13.5">
      <c r="A860" s="703" t="s">
        <v>679</v>
      </c>
      <c r="B860" s="703"/>
      <c r="C860" s="703"/>
      <c r="D860" s="703"/>
      <c r="E860" s="689"/>
      <c r="F860" s="768"/>
      <c r="G860" s="686">
        <v>1604684</v>
      </c>
      <c r="H860" s="686">
        <v>558262</v>
      </c>
      <c r="I860" s="686">
        <v>314826</v>
      </c>
      <c r="J860" s="686">
        <v>579774</v>
      </c>
      <c r="K860" s="769">
        <v>3057546</v>
      </c>
      <c r="ED860" s="370"/>
      <c r="EE860" s="370"/>
      <c r="EF860" s="370"/>
      <c r="EG860" s="370"/>
      <c r="EH860" s="370"/>
      <c r="FE860" s="370"/>
      <c r="FF860" s="370"/>
      <c r="FG860" s="370"/>
      <c r="FH860" s="370"/>
      <c r="FI860" s="370"/>
      <c r="FJ860" s="370"/>
      <c r="FK860" s="370"/>
      <c r="FU860" s="370"/>
      <c r="FV860" s="370"/>
    </row>
    <row r="861" spans="1:178" s="363" customFormat="1" ht="13.5">
      <c r="A861" s="307"/>
      <c r="B861" s="307"/>
      <c r="C861" s="307"/>
      <c r="D861" s="391"/>
      <c r="E861" s="337"/>
      <c r="F861" s="407"/>
      <c r="G861" s="412"/>
      <c r="H861" s="412"/>
      <c r="I861" s="412"/>
      <c r="J861" s="412"/>
      <c r="K861" s="412"/>
      <c r="ED861" s="370"/>
      <c r="EE861" s="370"/>
      <c r="EF861" s="370"/>
      <c r="EG861" s="370"/>
      <c r="EH861" s="370"/>
      <c r="FE861" s="370"/>
      <c r="FF861" s="370"/>
      <c r="FG861" s="370"/>
      <c r="FH861" s="370"/>
      <c r="FI861" s="370"/>
      <c r="FJ861" s="370"/>
      <c r="FK861" s="370"/>
      <c r="FU861" s="370"/>
      <c r="FV861" s="370"/>
    </row>
    <row r="862" spans="1:178" s="363" customFormat="1" ht="13.5">
      <c r="A862" s="587" t="s">
        <v>770</v>
      </c>
      <c r="B862" s="587"/>
      <c r="C862" s="587"/>
      <c r="D862" s="307"/>
      <c r="E862" s="367"/>
      <c r="F862" s="407"/>
      <c r="G862" s="412"/>
      <c r="H862" s="412"/>
      <c r="I862" s="412"/>
      <c r="J862" s="412"/>
      <c r="K862" s="412"/>
      <c r="ED862" s="370"/>
      <c r="EE862" s="370"/>
      <c r="EF862" s="370"/>
      <c r="EG862" s="370"/>
      <c r="EH862" s="370"/>
      <c r="FE862" s="370"/>
      <c r="FF862" s="370"/>
      <c r="FG862" s="370"/>
      <c r="FH862" s="370"/>
      <c r="FI862" s="370"/>
      <c r="FJ862" s="370"/>
      <c r="FK862" s="370"/>
      <c r="FU862" s="370"/>
      <c r="FV862" s="370"/>
    </row>
    <row r="863" spans="1:178" s="363" customFormat="1" ht="13.5">
      <c r="A863" s="307"/>
      <c r="B863" s="307"/>
      <c r="C863" s="307"/>
      <c r="D863" s="307"/>
      <c r="E863" s="367"/>
      <c r="F863" s="407"/>
      <c r="G863" s="412"/>
      <c r="H863" s="412"/>
      <c r="I863" s="412"/>
      <c r="J863" s="412"/>
      <c r="K863" s="412"/>
      <c r="ED863" s="370"/>
      <c r="EE863" s="370"/>
      <c r="EF863" s="370"/>
      <c r="EG863" s="370"/>
      <c r="EH863" s="370"/>
      <c r="FE863" s="370"/>
      <c r="FF863" s="370"/>
      <c r="FG863" s="370"/>
      <c r="FH863" s="370"/>
      <c r="FI863" s="370"/>
      <c r="FJ863" s="370"/>
      <c r="FK863" s="370"/>
      <c r="FU863" s="370"/>
      <c r="FV863" s="370"/>
    </row>
    <row r="864" spans="1:178" s="363" customFormat="1" ht="13.5">
      <c r="A864" s="307"/>
      <c r="B864" s="307"/>
      <c r="C864" s="307"/>
      <c r="D864" s="307"/>
      <c r="E864" s="367"/>
      <c r="F864" s="407"/>
      <c r="G864" s="407"/>
      <c r="H864" s="407"/>
      <c r="I864" s="407"/>
      <c r="J864" s="407"/>
      <c r="K864" s="407"/>
      <c r="ED864" s="370"/>
      <c r="EE864" s="370"/>
      <c r="EF864" s="370"/>
      <c r="EG864" s="370"/>
      <c r="EO864" s="370"/>
      <c r="EP864" s="370"/>
      <c r="FF864" s="370"/>
      <c r="FG864" s="370"/>
      <c r="FH864" s="370"/>
      <c r="FU864" s="370"/>
      <c r="FV864" s="370"/>
    </row>
    <row r="865" spans="1:179" s="363" customFormat="1" ht="15.75">
      <c r="A865" s="567" t="s">
        <v>651</v>
      </c>
      <c r="B865" s="567"/>
      <c r="C865" s="567"/>
      <c r="D865" s="414"/>
      <c r="F865" s="370"/>
      <c r="H865" s="359"/>
      <c r="I865" s="359"/>
      <c r="J865" s="359"/>
      <c r="K865" s="359"/>
      <c r="DW865" s="370"/>
      <c r="DX865" s="370"/>
      <c r="EE865" s="370"/>
      <c r="EF865" s="370"/>
      <c r="EG865" s="370"/>
      <c r="EO865" s="370"/>
      <c r="EP865" s="370"/>
      <c r="ER865" s="370"/>
      <c r="ES865" s="370"/>
      <c r="ET865" s="370"/>
      <c r="EU865" s="370"/>
      <c r="EV865" s="370"/>
      <c r="EW865" s="370"/>
      <c r="EX865" s="370"/>
      <c r="EY865" s="370"/>
      <c r="EZ865" s="370"/>
      <c r="FA865" s="370"/>
      <c r="FB865" s="370"/>
      <c r="FC865" s="370"/>
      <c r="FD865" s="370"/>
      <c r="FE865" s="370"/>
      <c r="FF865" s="370"/>
      <c r="FG865" s="370"/>
      <c r="FH865" s="370"/>
      <c r="FI865" s="370"/>
      <c r="FJ865" s="370"/>
      <c r="FK865" s="370"/>
      <c r="FL865" s="370"/>
      <c r="FM865" s="370"/>
      <c r="FN865" s="370"/>
      <c r="FO865" s="370"/>
      <c r="FP865" s="370"/>
      <c r="FQ865" s="370"/>
      <c r="FR865" s="370"/>
      <c r="FS865" s="370"/>
      <c r="FT865" s="370"/>
      <c r="FU865" s="370"/>
      <c r="FV865" s="370"/>
      <c r="FW865" s="370"/>
    </row>
    <row r="866" spans="1:179" s="363" customFormat="1" ht="13.5">
      <c r="A866" s="269"/>
      <c r="B866" s="269"/>
      <c r="C866" s="269"/>
      <c r="D866" s="269"/>
      <c r="H866" s="359"/>
      <c r="I866" s="359"/>
      <c r="J866" s="413"/>
      <c r="K866" s="313"/>
      <c r="DX866" s="370"/>
      <c r="DY866" s="370"/>
      <c r="ED866" s="370"/>
      <c r="EE866" s="370"/>
      <c r="EO866" s="370"/>
      <c r="EP866" s="370"/>
      <c r="EQ866" s="370"/>
      <c r="ER866" s="370"/>
      <c r="ES866" s="370"/>
      <c r="ET866" s="370"/>
      <c r="EU866" s="370"/>
      <c r="EV866" s="370"/>
      <c r="EW866" s="370"/>
      <c r="EX866" s="370"/>
      <c r="EY866" s="370"/>
      <c r="EZ866" s="370"/>
      <c r="FA866" s="370"/>
      <c r="FB866" s="370"/>
      <c r="FC866" s="370"/>
      <c r="FD866" s="370"/>
      <c r="FE866" s="370"/>
      <c r="FF866" s="370"/>
      <c r="FG866" s="370"/>
      <c r="FH866" s="370"/>
      <c r="FI866" s="370"/>
      <c r="FJ866" s="370"/>
      <c r="FK866" s="370"/>
      <c r="FL866" s="370"/>
      <c r="FM866" s="370"/>
      <c r="FN866" s="370"/>
      <c r="FO866" s="370"/>
      <c r="FP866" s="370"/>
      <c r="FQ866" s="370"/>
      <c r="FR866" s="370"/>
      <c r="FS866" s="370"/>
      <c r="FT866" s="370"/>
      <c r="FU866" s="370"/>
      <c r="FV866" s="370"/>
      <c r="FW866" s="370"/>
    </row>
    <row r="867" spans="1:178" s="363" customFormat="1" ht="12.75" customHeight="1">
      <c r="A867" s="594" t="s">
        <v>805</v>
      </c>
      <c r="B867" s="767"/>
      <c r="C867" s="767"/>
      <c r="D867" s="417"/>
      <c r="E867" s="414"/>
      <c r="F867" s="414"/>
      <c r="G867" s="414"/>
      <c r="H867" s="374"/>
      <c r="I867" s="374"/>
      <c r="J867" s="766" t="s">
        <v>37</v>
      </c>
      <c r="K867" s="766" t="s">
        <v>38</v>
      </c>
      <c r="DW867" s="370"/>
      <c r="DX867" s="370"/>
      <c r="EC867" s="370"/>
      <c r="ED867" s="370"/>
      <c r="EE867" s="370"/>
      <c r="ER867" s="370"/>
      <c r="ES867" s="370"/>
      <c r="ET867" s="370"/>
      <c r="EU867" s="370"/>
      <c r="EV867" s="370"/>
      <c r="EW867" s="370"/>
      <c r="EX867" s="370"/>
      <c r="EY867" s="370"/>
      <c r="EZ867" s="370"/>
      <c r="FA867" s="370"/>
      <c r="FB867" s="370"/>
      <c r="FC867" s="370"/>
      <c r="FD867" s="370"/>
      <c r="FE867" s="370"/>
      <c r="FF867" s="370"/>
      <c r="FG867" s="370"/>
      <c r="FH867" s="370"/>
      <c r="FI867" s="370"/>
      <c r="FJ867" s="370"/>
      <c r="FK867" s="370"/>
      <c r="FL867" s="370"/>
      <c r="FM867" s="370"/>
      <c r="FN867" s="370"/>
      <c r="FO867" s="370"/>
      <c r="FP867" s="370"/>
      <c r="FQ867" s="370"/>
      <c r="FR867" s="370"/>
      <c r="FS867" s="370"/>
      <c r="FT867" s="370"/>
      <c r="FU867" s="370"/>
      <c r="FV867" s="370"/>
    </row>
    <row r="868" spans="1:179" s="363" customFormat="1" ht="13.5">
      <c r="A868" s="596" t="s">
        <v>341</v>
      </c>
      <c r="B868" s="596"/>
      <c r="C868" s="596"/>
      <c r="D868" s="596"/>
      <c r="E868" s="597"/>
      <c r="F868" s="597"/>
      <c r="G868" s="597"/>
      <c r="H868" s="610"/>
      <c r="I868" s="610"/>
      <c r="J868" s="598">
        <v>6439</v>
      </c>
      <c r="K868" s="598">
        <v>4812</v>
      </c>
      <c r="DW868" s="370"/>
      <c r="DX868" s="370"/>
      <c r="ED868" s="370"/>
      <c r="EE868" s="370"/>
      <c r="EH868" s="370"/>
      <c r="EI868" s="370"/>
      <c r="EQ868" s="370"/>
      <c r="ER868" s="370"/>
      <c r="ES868" s="370"/>
      <c r="ET868" s="370"/>
      <c r="EU868" s="370"/>
      <c r="EV868" s="370"/>
      <c r="EW868" s="370"/>
      <c r="EX868" s="370"/>
      <c r="EY868" s="370"/>
      <c r="EZ868" s="370"/>
      <c r="FA868" s="370"/>
      <c r="FB868" s="370"/>
      <c r="FC868" s="370"/>
      <c r="FD868" s="370"/>
      <c r="FE868" s="370"/>
      <c r="FF868" s="370"/>
      <c r="FG868" s="370"/>
      <c r="FH868" s="370"/>
      <c r="FI868" s="370"/>
      <c r="FJ868" s="370"/>
      <c r="FK868" s="370"/>
      <c r="FL868" s="370"/>
      <c r="FM868" s="370"/>
      <c r="FN868" s="370"/>
      <c r="FO868" s="370"/>
      <c r="FP868" s="370"/>
      <c r="FQ868" s="370"/>
      <c r="FR868" s="370"/>
      <c r="FS868" s="370"/>
      <c r="FT868" s="370"/>
      <c r="FU868" s="370"/>
      <c r="FV868" s="370"/>
      <c r="FW868" s="370"/>
    </row>
    <row r="869" spans="1:178" s="363" customFormat="1" ht="13.5">
      <c r="A869" s="577" t="s">
        <v>294</v>
      </c>
      <c r="B869" s="577"/>
      <c r="C869" s="577"/>
      <c r="D869" s="577"/>
      <c r="E869" s="578"/>
      <c r="F869" s="578"/>
      <c r="G869" s="578"/>
      <c r="H869" s="611"/>
      <c r="I869" s="611"/>
      <c r="J869" s="579">
        <v>124417</v>
      </c>
      <c r="K869" s="579">
        <v>70519</v>
      </c>
      <c r="ED869" s="370"/>
      <c r="EE869" s="370"/>
      <c r="ES869" s="370"/>
      <c r="ET869" s="370"/>
      <c r="EX869" s="370"/>
      <c r="EY869" s="370"/>
      <c r="FD869" s="370"/>
      <c r="FE869" s="370"/>
      <c r="FU869" s="370"/>
      <c r="FV869" s="370"/>
    </row>
    <row r="870" spans="1:178" s="363" customFormat="1" ht="13.5">
      <c r="A870" s="577" t="s">
        <v>397</v>
      </c>
      <c r="B870" s="577"/>
      <c r="C870" s="577"/>
      <c r="D870" s="577"/>
      <c r="E870" s="578"/>
      <c r="F870" s="578"/>
      <c r="G870" s="578"/>
      <c r="H870" s="611"/>
      <c r="I870" s="611"/>
      <c r="J870" s="579">
        <v>17134</v>
      </c>
      <c r="K870" s="579">
        <v>6459</v>
      </c>
      <c r="ED870" s="370"/>
      <c r="EE870" s="370"/>
      <c r="EY870" s="370"/>
      <c r="EZ870" s="370"/>
      <c r="FA870" s="370"/>
      <c r="FF870" s="370"/>
      <c r="FG870" s="370"/>
      <c r="FU870" s="370"/>
      <c r="FV870" s="370"/>
    </row>
    <row r="871" spans="1:178" s="363" customFormat="1" ht="13.5">
      <c r="A871" s="580" t="s">
        <v>675</v>
      </c>
      <c r="B871" s="580"/>
      <c r="C871" s="580"/>
      <c r="D871" s="580"/>
      <c r="E871" s="581"/>
      <c r="F871" s="581"/>
      <c r="G871" s="581"/>
      <c r="H871" s="585"/>
      <c r="I871" s="585"/>
      <c r="J871" s="579">
        <v>11592</v>
      </c>
      <c r="K871" s="579">
        <v>8334</v>
      </c>
      <c r="DX871" s="370"/>
      <c r="DY871" s="370"/>
      <c r="ED871" s="370"/>
      <c r="EE871" s="370"/>
      <c r="ER871" s="370"/>
      <c r="ES871" s="370"/>
      <c r="ET871" s="370"/>
      <c r="EU871" s="370"/>
      <c r="EV871" s="370"/>
      <c r="EW871" s="370"/>
      <c r="EX871" s="370"/>
      <c r="EY871" s="370"/>
      <c r="EZ871" s="370"/>
      <c r="FA871" s="370"/>
      <c r="FB871" s="370"/>
      <c r="FC871" s="370"/>
      <c r="FD871" s="370"/>
      <c r="FE871" s="370"/>
      <c r="FF871" s="370"/>
      <c r="FG871" s="370"/>
      <c r="FH871" s="370"/>
      <c r="FI871" s="370"/>
      <c r="FJ871" s="370"/>
      <c r="FK871" s="370"/>
      <c r="FL871" s="370"/>
      <c r="FM871" s="370"/>
      <c r="FN871" s="370"/>
      <c r="FO871" s="370"/>
      <c r="FP871" s="370"/>
      <c r="FQ871" s="370"/>
      <c r="FR871" s="370"/>
      <c r="FS871" s="370"/>
      <c r="FT871" s="370"/>
      <c r="FU871" s="370"/>
      <c r="FV871" s="370"/>
    </row>
    <row r="872" spans="1:178" s="363" customFormat="1" ht="13.5">
      <c r="A872" s="572"/>
      <c r="B872" s="572"/>
      <c r="C872" s="572"/>
      <c r="D872" s="572"/>
      <c r="E872" s="543"/>
      <c r="F872" s="543"/>
      <c r="G872" s="543"/>
      <c r="H872" s="690"/>
      <c r="I872" s="690"/>
      <c r="J872" s="723">
        <v>159584</v>
      </c>
      <c r="K872" s="723">
        <v>90124</v>
      </c>
      <c r="DW872" s="370"/>
      <c r="DX872" s="370"/>
      <c r="EB872" s="370"/>
      <c r="EC872" s="370"/>
      <c r="ED872" s="370"/>
      <c r="EE872" s="370"/>
      <c r="ER872" s="370"/>
      <c r="ES872" s="370"/>
      <c r="ET872" s="370"/>
      <c r="EU872" s="370"/>
      <c r="EV872" s="370"/>
      <c r="EW872" s="370"/>
      <c r="EX872" s="370"/>
      <c r="EY872" s="370"/>
      <c r="EZ872" s="370"/>
      <c r="FA872" s="370"/>
      <c r="FB872" s="370"/>
      <c r="FC872" s="370"/>
      <c r="FD872" s="370"/>
      <c r="FE872" s="370"/>
      <c r="FF872" s="370"/>
      <c r="FG872" s="370"/>
      <c r="FH872" s="370"/>
      <c r="FI872" s="370"/>
      <c r="FJ872" s="370"/>
      <c r="FK872" s="370"/>
      <c r="FL872" s="370"/>
      <c r="FM872" s="370"/>
      <c r="FN872" s="370"/>
      <c r="FO872" s="370"/>
      <c r="FP872" s="370"/>
      <c r="FQ872" s="370"/>
      <c r="FR872" s="370"/>
      <c r="FS872" s="370"/>
      <c r="FT872" s="370"/>
      <c r="FU872" s="370"/>
      <c r="FV872" s="370"/>
    </row>
    <row r="873" spans="1:178" s="363" customFormat="1" ht="13.5">
      <c r="A873" s="271"/>
      <c r="B873" s="271"/>
      <c r="C873" s="271"/>
      <c r="D873" s="271"/>
      <c r="E873" s="367"/>
      <c r="F873" s="367"/>
      <c r="G873" s="367"/>
      <c r="H873" s="337"/>
      <c r="I873" s="337"/>
      <c r="J873" s="389"/>
      <c r="K873" s="389"/>
      <c r="DW873" s="370"/>
      <c r="DX873" s="370"/>
      <c r="EB873" s="370"/>
      <c r="EC873" s="370"/>
      <c r="ED873" s="370"/>
      <c r="EE873" s="370"/>
      <c r="ER873" s="370"/>
      <c r="ES873" s="370"/>
      <c r="ET873" s="370"/>
      <c r="EU873" s="370"/>
      <c r="EV873" s="370"/>
      <c r="EW873" s="370"/>
      <c r="EX873" s="370"/>
      <c r="EY873" s="370"/>
      <c r="EZ873" s="370"/>
      <c r="FA873" s="370"/>
      <c r="FB873" s="370"/>
      <c r="FC873" s="370"/>
      <c r="FD873" s="370"/>
      <c r="FE873" s="370"/>
      <c r="FF873" s="370"/>
      <c r="FG873" s="370"/>
      <c r="FH873" s="370"/>
      <c r="FI873" s="370"/>
      <c r="FJ873" s="370"/>
      <c r="FK873" s="370"/>
      <c r="FL873" s="370"/>
      <c r="FM873" s="370"/>
      <c r="FN873" s="370"/>
      <c r="FO873" s="370"/>
      <c r="FP873" s="370"/>
      <c r="FQ873" s="370"/>
      <c r="FR873" s="370"/>
      <c r="FS873" s="370"/>
      <c r="FT873" s="370"/>
      <c r="FU873" s="370"/>
      <c r="FV873" s="370"/>
    </row>
    <row r="874" spans="1:178" s="363" customFormat="1" ht="13.5">
      <c r="A874" s="269"/>
      <c r="B874" s="269"/>
      <c r="C874" s="269"/>
      <c r="D874" s="269"/>
      <c r="H874" s="370"/>
      <c r="I874" s="359"/>
      <c r="J874" s="359"/>
      <c r="K874" s="359"/>
      <c r="DX874" s="370"/>
      <c r="DY874" s="370"/>
      <c r="EC874" s="370"/>
      <c r="ED874" s="370"/>
      <c r="EE874" s="370"/>
      <c r="ER874" s="370"/>
      <c r="ES874" s="370"/>
      <c r="ET874" s="370"/>
      <c r="EU874" s="370"/>
      <c r="EV874" s="370"/>
      <c r="EW874" s="370"/>
      <c r="EX874" s="370"/>
      <c r="EY874" s="370"/>
      <c r="EZ874" s="370"/>
      <c r="FA874" s="370"/>
      <c r="FB874" s="370"/>
      <c r="FC874" s="370"/>
      <c r="FD874" s="370"/>
      <c r="FE874" s="370"/>
      <c r="FF874" s="370"/>
      <c r="FG874" s="370"/>
      <c r="FH874" s="370"/>
      <c r="FI874" s="370"/>
      <c r="FJ874" s="370"/>
      <c r="FK874" s="370"/>
      <c r="FL874" s="370"/>
      <c r="FM874" s="370"/>
      <c r="FN874" s="370"/>
      <c r="FO874" s="370"/>
      <c r="FP874" s="370"/>
      <c r="FQ874" s="370"/>
      <c r="FR874" s="370"/>
      <c r="FS874" s="370"/>
      <c r="FT874" s="370"/>
      <c r="FU874" s="370"/>
      <c r="FV874" s="370"/>
    </row>
    <row r="875" spans="1:178" s="363" customFormat="1" ht="12.75" customHeight="1">
      <c r="A875" s="594" t="s">
        <v>268</v>
      </c>
      <c r="B875" s="767"/>
      <c r="C875" s="767"/>
      <c r="D875" s="417"/>
      <c r="E875" s="414"/>
      <c r="F875" s="414"/>
      <c r="G875" s="76"/>
      <c r="H875" s="76"/>
      <c r="I875" s="374"/>
      <c r="J875" s="766" t="s">
        <v>37</v>
      </c>
      <c r="K875" s="766" t="s">
        <v>38</v>
      </c>
      <c r="DW875" s="370"/>
      <c r="DX875" s="370"/>
      <c r="EB875" s="370"/>
      <c r="EC875" s="370"/>
      <c r="ED875" s="370"/>
      <c r="EE875" s="370"/>
      <c r="EO875" s="370"/>
      <c r="EP875" s="370"/>
      <c r="ER875" s="370"/>
      <c r="ES875" s="370"/>
      <c r="ET875" s="370"/>
      <c r="EU875" s="370"/>
      <c r="EV875" s="370"/>
      <c r="EW875" s="370"/>
      <c r="EX875" s="370"/>
      <c r="EY875" s="370"/>
      <c r="EZ875" s="370"/>
      <c r="FA875" s="370"/>
      <c r="FB875" s="370"/>
      <c r="FC875" s="370"/>
      <c r="FD875" s="370"/>
      <c r="FE875" s="370"/>
      <c r="FF875" s="370"/>
      <c r="FG875" s="370"/>
      <c r="FH875" s="370"/>
      <c r="FI875" s="370"/>
      <c r="FJ875" s="370"/>
      <c r="FK875" s="370"/>
      <c r="FL875" s="370"/>
      <c r="FM875" s="370"/>
      <c r="FN875" s="370"/>
      <c r="FO875" s="370"/>
      <c r="FP875" s="370"/>
      <c r="FQ875" s="370"/>
      <c r="FR875" s="370"/>
      <c r="FS875" s="370"/>
      <c r="FT875" s="370"/>
      <c r="FU875" s="370"/>
      <c r="FV875" s="370"/>
    </row>
    <row r="876" spans="1:178" s="363" customFormat="1" ht="13.5">
      <c r="A876" s="596" t="s">
        <v>293</v>
      </c>
      <c r="B876" s="596"/>
      <c r="C876" s="596"/>
      <c r="D876" s="596"/>
      <c r="E876" s="597"/>
      <c r="F876" s="597"/>
      <c r="G876" s="597"/>
      <c r="H876" s="610"/>
      <c r="I876" s="610"/>
      <c r="J876" s="598">
        <v>11114</v>
      </c>
      <c r="K876" s="598">
        <v>3622</v>
      </c>
      <c r="EC876" s="370"/>
      <c r="ED876" s="370"/>
      <c r="EE876" s="370"/>
      <c r="EF876" s="370"/>
      <c r="ER876" s="370"/>
      <c r="ES876" s="370"/>
      <c r="ET876" s="370"/>
      <c r="EU876" s="370"/>
      <c r="EV876" s="370"/>
      <c r="EW876" s="370"/>
      <c r="EX876" s="370"/>
      <c r="EY876" s="370"/>
      <c r="EZ876" s="370"/>
      <c r="FA876" s="370"/>
      <c r="FB876" s="370"/>
      <c r="FC876" s="370"/>
      <c r="FD876" s="370"/>
      <c r="FE876" s="370"/>
      <c r="FF876" s="370"/>
      <c r="FG876" s="370"/>
      <c r="FH876" s="370"/>
      <c r="FI876" s="370"/>
      <c r="FJ876" s="370"/>
      <c r="FK876" s="370"/>
      <c r="FL876" s="370"/>
      <c r="FM876" s="370"/>
      <c r="FN876" s="370"/>
      <c r="FO876" s="370"/>
      <c r="FP876" s="370"/>
      <c r="FQ876" s="370"/>
      <c r="FR876" s="370"/>
      <c r="FS876" s="370"/>
      <c r="FT876" s="370"/>
      <c r="FU876" s="370"/>
      <c r="FV876" s="370"/>
    </row>
    <row r="877" spans="1:178" s="363" customFormat="1" ht="13.5">
      <c r="A877" s="577" t="s">
        <v>342</v>
      </c>
      <c r="B877" s="577"/>
      <c r="C877" s="577"/>
      <c r="D877" s="577"/>
      <c r="E877" s="578"/>
      <c r="F877" s="578"/>
      <c r="G877" s="578"/>
      <c r="H877" s="611"/>
      <c r="I877" s="611"/>
      <c r="J877" s="579">
        <v>59375</v>
      </c>
      <c r="K877" s="579">
        <v>30969</v>
      </c>
      <c r="EB877" s="370"/>
      <c r="EC877" s="370"/>
      <c r="ED877" s="370"/>
      <c r="EE877" s="370"/>
      <c r="EQ877" s="370"/>
      <c r="ER877" s="370"/>
      <c r="ES877" s="370"/>
      <c r="ET877" s="370"/>
      <c r="EU877" s="370"/>
      <c r="EV877" s="370"/>
      <c r="EW877" s="370"/>
      <c r="EX877" s="370"/>
      <c r="EY877" s="370"/>
      <c r="EZ877" s="370"/>
      <c r="FA877" s="370"/>
      <c r="FB877" s="370"/>
      <c r="FC877" s="370"/>
      <c r="FD877" s="370"/>
      <c r="FE877" s="370"/>
      <c r="FF877" s="370"/>
      <c r="FG877" s="370"/>
      <c r="FH877" s="370"/>
      <c r="FI877" s="370"/>
      <c r="FJ877" s="370"/>
      <c r="FK877" s="370"/>
      <c r="FL877" s="370"/>
      <c r="FM877" s="370"/>
      <c r="FN877" s="370"/>
      <c r="FO877" s="370"/>
      <c r="FP877" s="370"/>
      <c r="FQ877" s="370"/>
      <c r="FR877" s="370"/>
      <c r="FS877" s="370"/>
      <c r="FT877" s="370"/>
      <c r="FU877" s="370"/>
      <c r="FV877" s="370"/>
    </row>
    <row r="878" spans="1:178" s="363" customFormat="1" ht="13.5">
      <c r="A878" s="577" t="s">
        <v>292</v>
      </c>
      <c r="B878" s="577"/>
      <c r="C878" s="577"/>
      <c r="D878" s="577"/>
      <c r="E878" s="578"/>
      <c r="F878" s="578"/>
      <c r="G878" s="578"/>
      <c r="H878" s="611"/>
      <c r="I878" s="611"/>
      <c r="J878" s="579">
        <v>38518</v>
      </c>
      <c r="K878" s="579">
        <v>21068</v>
      </c>
      <c r="EC878" s="370"/>
      <c r="ED878" s="370"/>
      <c r="EE878" s="370"/>
      <c r="EF878" s="370"/>
      <c r="ER878" s="370"/>
      <c r="ES878" s="370"/>
      <c r="ET878" s="370"/>
      <c r="EU878" s="370"/>
      <c r="EV878" s="370"/>
      <c r="EW878" s="370"/>
      <c r="EX878" s="370"/>
      <c r="EY878" s="370"/>
      <c r="EZ878" s="370"/>
      <c r="FA878" s="370"/>
      <c r="FB878" s="370"/>
      <c r="FC878" s="370"/>
      <c r="FD878" s="370"/>
      <c r="FE878" s="370"/>
      <c r="FF878" s="370"/>
      <c r="FG878" s="370"/>
      <c r="FH878" s="370"/>
      <c r="FI878" s="370"/>
      <c r="FJ878" s="370"/>
      <c r="FK878" s="370"/>
      <c r="FL878" s="370"/>
      <c r="FM878" s="370"/>
      <c r="FN878" s="370"/>
      <c r="FO878" s="370"/>
      <c r="FP878" s="370"/>
      <c r="FQ878" s="370"/>
      <c r="FR878" s="370"/>
      <c r="FS878" s="370"/>
      <c r="FT878" s="370"/>
      <c r="FU878" s="370"/>
      <c r="FV878" s="370"/>
    </row>
    <row r="879" spans="1:178" s="363" customFormat="1" ht="13.5">
      <c r="A879" s="577" t="s">
        <v>279</v>
      </c>
      <c r="B879" s="577"/>
      <c r="C879" s="577"/>
      <c r="D879" s="577"/>
      <c r="E879" s="578"/>
      <c r="F879" s="578"/>
      <c r="G879" s="578"/>
      <c r="H879" s="611"/>
      <c r="I879" s="611"/>
      <c r="J879" s="579">
        <v>5020</v>
      </c>
      <c r="K879" s="579">
        <v>2354</v>
      </c>
      <c r="EC879" s="370"/>
      <c r="ED879" s="370"/>
      <c r="EE879" s="370"/>
      <c r="ER879" s="370"/>
      <c r="ES879" s="370"/>
      <c r="ET879" s="370"/>
      <c r="EU879" s="370"/>
      <c r="EV879" s="370"/>
      <c r="EW879" s="370"/>
      <c r="EX879" s="370"/>
      <c r="EY879" s="370"/>
      <c r="EZ879" s="370"/>
      <c r="FA879" s="370"/>
      <c r="FB879" s="370"/>
      <c r="FC879" s="370"/>
      <c r="FD879" s="370"/>
      <c r="FE879" s="370"/>
      <c r="FF879" s="370"/>
      <c r="FG879" s="370"/>
      <c r="FH879" s="370"/>
      <c r="FI879" s="370"/>
      <c r="FJ879" s="370"/>
      <c r="FK879" s="370"/>
      <c r="FL879" s="370"/>
      <c r="FM879" s="370"/>
      <c r="FN879" s="370"/>
      <c r="FO879" s="370"/>
      <c r="FP879" s="370"/>
      <c r="FQ879" s="370"/>
      <c r="FR879" s="370"/>
      <c r="FS879" s="370"/>
      <c r="FT879" s="370"/>
      <c r="FU879" s="370"/>
      <c r="FV879" s="370"/>
    </row>
    <row r="880" spans="1:178" s="363" customFormat="1" ht="13.5">
      <c r="A880" s="580" t="s">
        <v>280</v>
      </c>
      <c r="B880" s="580"/>
      <c r="C880" s="580"/>
      <c r="D880" s="580"/>
      <c r="E880" s="581"/>
      <c r="F880" s="581"/>
      <c r="G880" s="581"/>
      <c r="H880" s="585"/>
      <c r="I880" s="585"/>
      <c r="J880" s="579">
        <v>9384</v>
      </c>
      <c r="K880" s="579">
        <v>7731</v>
      </c>
      <c r="DX880" s="370"/>
      <c r="DY880" s="370"/>
      <c r="ED880" s="370"/>
      <c r="EE880" s="370"/>
      <c r="ER880" s="370"/>
      <c r="ES880" s="370"/>
      <c r="ET880" s="370"/>
      <c r="EU880" s="370"/>
      <c r="EV880" s="370"/>
      <c r="EW880" s="370"/>
      <c r="EX880" s="370"/>
      <c r="EY880" s="370"/>
      <c r="EZ880" s="370"/>
      <c r="FA880" s="370"/>
      <c r="FB880" s="370"/>
      <c r="FC880" s="370"/>
      <c r="FD880" s="370"/>
      <c r="FE880" s="370"/>
      <c r="FF880" s="370"/>
      <c r="FG880" s="370"/>
      <c r="FH880" s="370"/>
      <c r="FI880" s="370"/>
      <c r="FJ880" s="370"/>
      <c r="FK880" s="370"/>
      <c r="FL880" s="370"/>
      <c r="FM880" s="370"/>
      <c r="FN880" s="370"/>
      <c r="FO880" s="370"/>
      <c r="FP880" s="370"/>
      <c r="FQ880" s="370"/>
      <c r="FR880" s="370"/>
      <c r="FS880" s="370"/>
      <c r="FT880" s="370"/>
      <c r="FU880" s="370"/>
      <c r="FV880" s="370"/>
    </row>
    <row r="881" spans="1:178" s="363" customFormat="1" ht="13.5">
      <c r="A881" s="572"/>
      <c r="B881" s="572"/>
      <c r="C881" s="572"/>
      <c r="D881" s="572"/>
      <c r="E881" s="543"/>
      <c r="F881" s="543"/>
      <c r="G881" s="543"/>
      <c r="H881" s="690"/>
      <c r="I881" s="690"/>
      <c r="J881" s="723">
        <v>123411</v>
      </c>
      <c r="K881" s="723">
        <v>65745</v>
      </c>
      <c r="ED881" s="370"/>
      <c r="EE881" s="370"/>
      <c r="ER881" s="370"/>
      <c r="ES881" s="370"/>
      <c r="ET881" s="370"/>
      <c r="EU881" s="370"/>
      <c r="EV881" s="370"/>
      <c r="EW881" s="370"/>
      <c r="EX881" s="370"/>
      <c r="EY881" s="370"/>
      <c r="EZ881" s="370"/>
      <c r="FA881" s="370"/>
      <c r="FB881" s="370"/>
      <c r="FC881" s="370"/>
      <c r="FD881" s="370"/>
      <c r="FE881" s="370"/>
      <c r="FF881" s="370"/>
      <c r="FG881" s="370"/>
      <c r="FH881" s="370"/>
      <c r="FI881" s="370"/>
      <c r="FJ881" s="370"/>
      <c r="FK881" s="370"/>
      <c r="FL881" s="370"/>
      <c r="FM881" s="370"/>
      <c r="FN881" s="370"/>
      <c r="FO881" s="370"/>
      <c r="FP881" s="370"/>
      <c r="FQ881" s="370"/>
      <c r="FR881" s="370"/>
      <c r="FS881" s="370"/>
      <c r="FT881" s="370"/>
      <c r="FU881" s="370"/>
      <c r="FV881" s="370"/>
    </row>
    <row r="882" spans="1:178" s="363" customFormat="1" ht="13.5">
      <c r="A882" s="271"/>
      <c r="B882" s="271"/>
      <c r="C882" s="271"/>
      <c r="D882" s="271"/>
      <c r="E882" s="367"/>
      <c r="F882" s="367"/>
      <c r="G882" s="367"/>
      <c r="H882" s="367"/>
      <c r="I882" s="337"/>
      <c r="J882" s="389"/>
      <c r="K882" s="389"/>
      <c r="ED882" s="370"/>
      <c r="EE882" s="370"/>
      <c r="ER882" s="370"/>
      <c r="ES882" s="370"/>
      <c r="ET882" s="370"/>
      <c r="EU882" s="370"/>
      <c r="EV882" s="370"/>
      <c r="EW882" s="370"/>
      <c r="EX882" s="370"/>
      <c r="EY882" s="370"/>
      <c r="EZ882" s="370"/>
      <c r="FA882" s="370"/>
      <c r="FB882" s="370"/>
      <c r="FC882" s="370"/>
      <c r="FD882" s="370"/>
      <c r="FE882" s="370"/>
      <c r="FF882" s="370"/>
      <c r="FG882" s="370"/>
      <c r="FH882" s="370"/>
      <c r="FI882" s="370"/>
      <c r="FJ882" s="370"/>
      <c r="FK882" s="370"/>
      <c r="FL882" s="370"/>
      <c r="FM882" s="370"/>
      <c r="FN882" s="370"/>
      <c r="FO882" s="370"/>
      <c r="FP882" s="370"/>
      <c r="FQ882" s="370"/>
      <c r="FR882" s="370"/>
      <c r="FS882" s="370"/>
      <c r="FT882" s="370"/>
      <c r="FU882" s="370"/>
      <c r="FV882" s="370"/>
    </row>
    <row r="883" spans="1:178" s="363" customFormat="1" ht="13.5">
      <c r="A883" s="685" t="s">
        <v>802</v>
      </c>
      <c r="B883" s="685"/>
      <c r="C883" s="685"/>
      <c r="D883" s="685"/>
      <c r="E883" s="543"/>
      <c r="F883" s="543"/>
      <c r="G883" s="543"/>
      <c r="H883" s="690"/>
      <c r="I883" s="690"/>
      <c r="J883" s="723">
        <v>36173</v>
      </c>
      <c r="K883" s="723">
        <v>24380</v>
      </c>
      <c r="EB883" s="370"/>
      <c r="EC883" s="370"/>
      <c r="ED883" s="370"/>
      <c r="ER883" s="370"/>
      <c r="ES883" s="370"/>
      <c r="ET883" s="370"/>
      <c r="EU883" s="370"/>
      <c r="EV883" s="370"/>
      <c r="EW883" s="370"/>
      <c r="EX883" s="370"/>
      <c r="EY883" s="370"/>
      <c r="EZ883" s="370"/>
      <c r="FA883" s="370"/>
      <c r="FB883" s="370"/>
      <c r="FC883" s="370"/>
      <c r="FD883" s="370"/>
      <c r="FE883" s="370"/>
      <c r="FF883" s="370"/>
      <c r="FG883" s="370"/>
      <c r="FH883" s="370"/>
      <c r="FI883" s="370"/>
      <c r="FJ883" s="370"/>
      <c r="FK883" s="370"/>
      <c r="FL883" s="370"/>
      <c r="FM883" s="370"/>
      <c r="FN883" s="370"/>
      <c r="FO883" s="370"/>
      <c r="FP883" s="370"/>
      <c r="FQ883" s="370"/>
      <c r="FR883" s="370"/>
      <c r="FS883" s="370"/>
      <c r="FT883" s="370"/>
      <c r="FU883" s="370"/>
      <c r="FV883" s="370"/>
    </row>
    <row r="884" spans="1:178" s="363" customFormat="1" ht="13.5">
      <c r="A884" s="269"/>
      <c r="B884" s="269"/>
      <c r="C884" s="269"/>
      <c r="D884" s="269"/>
      <c r="F884" s="370"/>
      <c r="G884" s="370"/>
      <c r="H884" s="359"/>
      <c r="I884" s="359"/>
      <c r="J884" s="359"/>
      <c r="K884" s="359"/>
      <c r="EC884" s="370"/>
      <c r="ED884" s="370"/>
      <c r="EE884" s="370"/>
      <c r="ER884" s="370"/>
      <c r="ES884" s="370"/>
      <c r="ET884" s="370"/>
      <c r="EU884" s="370"/>
      <c r="EV884" s="370"/>
      <c r="EW884" s="370"/>
      <c r="EX884" s="370"/>
      <c r="EY884" s="370"/>
      <c r="EZ884" s="370"/>
      <c r="FA884" s="370"/>
      <c r="FB884" s="370"/>
      <c r="FC884" s="370"/>
      <c r="FD884" s="370"/>
      <c r="FE884" s="370"/>
      <c r="FF884" s="370"/>
      <c r="FG884" s="370"/>
      <c r="FH884" s="370"/>
      <c r="FI884" s="370"/>
      <c r="FJ884" s="370"/>
      <c r="FK884" s="370"/>
      <c r="FL884" s="370"/>
      <c r="FM884" s="370"/>
      <c r="FN884" s="370"/>
      <c r="FO884" s="370"/>
      <c r="FP884" s="370"/>
      <c r="FQ884" s="370"/>
      <c r="FR884" s="370"/>
      <c r="FS884" s="370"/>
      <c r="FT884" s="370"/>
      <c r="FU884" s="370"/>
      <c r="FV884" s="370"/>
    </row>
    <row r="885" spans="1:178" s="363" customFormat="1" ht="13.5">
      <c r="A885" s="578" t="s">
        <v>464</v>
      </c>
      <c r="B885" s="578"/>
      <c r="C885" s="578"/>
      <c r="D885" s="313"/>
      <c r="E885" s="359"/>
      <c r="F885" s="362"/>
      <c r="G885" s="362"/>
      <c r="H885" s="359"/>
      <c r="I885" s="359"/>
      <c r="J885" s="919">
        <v>0.021</v>
      </c>
      <c r="K885" s="919">
        <v>0.019</v>
      </c>
      <c r="EC885" s="370"/>
      <c r="ED885" s="370"/>
      <c r="EE885" s="370"/>
      <c r="ER885" s="370"/>
      <c r="ES885" s="370"/>
      <c r="ET885" s="370"/>
      <c r="EU885" s="370"/>
      <c r="EV885" s="370"/>
      <c r="EW885" s="370"/>
      <c r="EX885" s="370"/>
      <c r="EY885" s="370"/>
      <c r="EZ885" s="370"/>
      <c r="FA885" s="370"/>
      <c r="FB885" s="370"/>
      <c r="FC885" s="370"/>
      <c r="FD885" s="370"/>
      <c r="FE885" s="370"/>
      <c r="FF885" s="370"/>
      <c r="FG885" s="370"/>
      <c r="FH885" s="370"/>
      <c r="FI885" s="370"/>
      <c r="FJ885" s="370"/>
      <c r="FK885" s="370"/>
      <c r="FL885" s="370"/>
      <c r="FM885" s="370"/>
      <c r="FN885" s="370"/>
      <c r="FO885" s="370"/>
      <c r="FP885" s="370"/>
      <c r="FQ885" s="370"/>
      <c r="FR885" s="370"/>
      <c r="FS885" s="370"/>
      <c r="FT885" s="370"/>
      <c r="FU885" s="370"/>
      <c r="FV885" s="370"/>
    </row>
    <row r="886" spans="1:178" s="363" customFormat="1" ht="13.5">
      <c r="A886" s="578"/>
      <c r="B886" s="578"/>
      <c r="C886" s="578"/>
      <c r="D886" s="313"/>
      <c r="E886" s="359"/>
      <c r="F886" s="362"/>
      <c r="G886" s="362"/>
      <c r="H886" s="359"/>
      <c r="I886" s="359"/>
      <c r="J886" s="919"/>
      <c r="K886" s="919"/>
      <c r="EC886" s="370"/>
      <c r="ED886" s="370"/>
      <c r="EE886" s="370"/>
      <c r="ER886" s="370"/>
      <c r="ES886" s="370"/>
      <c r="ET886" s="370"/>
      <c r="EU886" s="370"/>
      <c r="EV886" s="370"/>
      <c r="EW886" s="370"/>
      <c r="EX886" s="370"/>
      <c r="EY886" s="370"/>
      <c r="EZ886" s="370"/>
      <c r="FA886" s="370"/>
      <c r="FB886" s="370"/>
      <c r="FC886" s="370"/>
      <c r="FD886" s="370"/>
      <c r="FE886" s="370"/>
      <c r="FF886" s="370"/>
      <c r="FG886" s="370"/>
      <c r="FH886" s="370"/>
      <c r="FI886" s="370"/>
      <c r="FJ886" s="370"/>
      <c r="FK886" s="370"/>
      <c r="FL886" s="370"/>
      <c r="FM886" s="370"/>
      <c r="FN886" s="370"/>
      <c r="FO886" s="370"/>
      <c r="FP886" s="370"/>
      <c r="FQ886" s="370"/>
      <c r="FR886" s="370"/>
      <c r="FS886" s="370"/>
      <c r="FT886" s="370"/>
      <c r="FU886" s="370"/>
      <c r="FV886" s="370"/>
    </row>
    <row r="887" spans="1:178" s="363" customFormat="1" ht="27.75" customHeight="1">
      <c r="A887" s="1049" t="s">
        <v>92</v>
      </c>
      <c r="B887" s="1049"/>
      <c r="C887" s="1049"/>
      <c r="D887" s="1049"/>
      <c r="E887" s="1049"/>
      <c r="F887" s="1049"/>
      <c r="G887" s="1049"/>
      <c r="H887" s="1049"/>
      <c r="I887" s="1049"/>
      <c r="J887" s="1049"/>
      <c r="K887" s="1049"/>
      <c r="EC887" s="370"/>
      <c r="ED887" s="370"/>
      <c r="EE887" s="370"/>
      <c r="ER887" s="370"/>
      <c r="ES887" s="370"/>
      <c r="ET887" s="370"/>
      <c r="EU887" s="370"/>
      <c r="EV887" s="370"/>
      <c r="EW887" s="370"/>
      <c r="EX887" s="370"/>
      <c r="EY887" s="370"/>
      <c r="EZ887" s="370"/>
      <c r="FA887" s="370"/>
      <c r="FB887" s="370"/>
      <c r="FC887" s="370"/>
      <c r="FD887" s="370"/>
      <c r="FE887" s="370"/>
      <c r="FF887" s="370"/>
      <c r="FG887" s="370"/>
      <c r="FH887" s="370"/>
      <c r="FI887" s="370"/>
      <c r="FJ887" s="370"/>
      <c r="FK887" s="370"/>
      <c r="FL887" s="370"/>
      <c r="FM887" s="370"/>
      <c r="FN887" s="370"/>
      <c r="FO887" s="370"/>
      <c r="FP887" s="370"/>
      <c r="FQ887" s="370"/>
      <c r="FR887" s="370"/>
      <c r="FS887" s="370"/>
      <c r="FT887" s="370"/>
      <c r="FU887" s="370"/>
      <c r="FV887" s="370"/>
    </row>
    <row r="888" spans="1:178" s="363" customFormat="1" ht="13.5">
      <c r="A888" s="603"/>
      <c r="B888" s="603"/>
      <c r="C888" s="603"/>
      <c r="D888" s="269"/>
      <c r="F888" s="370"/>
      <c r="G888" s="370"/>
      <c r="H888" s="359"/>
      <c r="I888" s="359"/>
      <c r="J888" s="359"/>
      <c r="K888" s="359"/>
      <c r="EC888" s="370"/>
      <c r="ED888" s="370"/>
      <c r="EE888" s="370"/>
      <c r="ER888" s="370"/>
      <c r="ES888" s="370"/>
      <c r="ET888" s="370"/>
      <c r="EU888" s="370"/>
      <c r="EV888" s="370"/>
      <c r="EW888" s="370"/>
      <c r="EX888" s="370"/>
      <c r="EY888" s="370"/>
      <c r="EZ888" s="370"/>
      <c r="FA888" s="370"/>
      <c r="FB888" s="370"/>
      <c r="FC888" s="370"/>
      <c r="FD888" s="370"/>
      <c r="FE888" s="370"/>
      <c r="FF888" s="370"/>
      <c r="FG888" s="370"/>
      <c r="FH888" s="370"/>
      <c r="FI888" s="370"/>
      <c r="FJ888" s="370"/>
      <c r="FK888" s="370"/>
      <c r="FL888" s="370"/>
      <c r="FM888" s="370"/>
      <c r="FN888" s="370"/>
      <c r="FO888" s="370"/>
      <c r="FP888" s="370"/>
      <c r="FQ888" s="370"/>
      <c r="FR888" s="370"/>
      <c r="FS888" s="370"/>
      <c r="FT888" s="370"/>
      <c r="FU888" s="370"/>
      <c r="FV888" s="370"/>
    </row>
    <row r="889" spans="1:178" s="363" customFormat="1" ht="13.5">
      <c r="A889" s="269"/>
      <c r="B889" s="269"/>
      <c r="C889" s="269"/>
      <c r="D889" s="269"/>
      <c r="F889" s="370"/>
      <c r="G889" s="370"/>
      <c r="H889" s="359"/>
      <c r="I889" s="359"/>
      <c r="J889" s="359"/>
      <c r="K889" s="359"/>
      <c r="EB889" s="370"/>
      <c r="EC889" s="370"/>
      <c r="ED889" s="370"/>
      <c r="EE889" s="370"/>
      <c r="EO889" s="370"/>
      <c r="EP889" s="370"/>
      <c r="ER889" s="370"/>
      <c r="ES889" s="370"/>
      <c r="ET889" s="370"/>
      <c r="EU889" s="370"/>
      <c r="EV889" s="370"/>
      <c r="EW889" s="370"/>
      <c r="EX889" s="370"/>
      <c r="EY889" s="370"/>
      <c r="EZ889" s="370"/>
      <c r="FA889" s="370"/>
      <c r="FB889" s="370"/>
      <c r="FC889" s="370"/>
      <c r="FD889" s="370"/>
      <c r="FE889" s="370"/>
      <c r="FF889" s="370"/>
      <c r="FG889" s="370"/>
      <c r="FH889" s="370"/>
      <c r="FI889" s="370"/>
      <c r="FJ889" s="370"/>
      <c r="FK889" s="370"/>
      <c r="FL889" s="370"/>
      <c r="FM889" s="370"/>
      <c r="FN889" s="370"/>
      <c r="FO889" s="370"/>
      <c r="FP889" s="370"/>
      <c r="FQ889" s="370"/>
      <c r="FR889" s="370"/>
      <c r="FS889" s="370"/>
      <c r="FT889" s="370"/>
      <c r="FU889" s="370"/>
      <c r="FV889" s="370"/>
    </row>
    <row r="890" spans="1:179" s="363" customFormat="1" ht="15.75">
      <c r="A890" s="567" t="s">
        <v>414</v>
      </c>
      <c r="B890" s="567"/>
      <c r="C890" s="567"/>
      <c r="D890" s="414"/>
      <c r="E890" s="367"/>
      <c r="F890" s="367"/>
      <c r="G890" s="367"/>
      <c r="H890" s="337"/>
      <c r="I890" s="337"/>
      <c r="J890" s="337"/>
      <c r="K890" s="337"/>
      <c r="DX890" s="370"/>
      <c r="DY890" s="370"/>
      <c r="EO890" s="370"/>
      <c r="EP890" s="370"/>
      <c r="ER890" s="370"/>
      <c r="ES890" s="370"/>
      <c r="ET890" s="370"/>
      <c r="EU890" s="370"/>
      <c r="EV890" s="370"/>
      <c r="EW890" s="370"/>
      <c r="EX890" s="370"/>
      <c r="EY890" s="370"/>
      <c r="EZ890" s="370"/>
      <c r="FA890" s="370"/>
      <c r="FB890" s="370"/>
      <c r="FC890" s="370"/>
      <c r="FD890" s="370"/>
      <c r="FE890" s="370"/>
      <c r="FF890" s="370"/>
      <c r="FG890" s="370"/>
      <c r="FH890" s="370"/>
      <c r="FI890" s="370"/>
      <c r="FJ890" s="370"/>
      <c r="FK890" s="370"/>
      <c r="FL890" s="370"/>
      <c r="FM890" s="370"/>
      <c r="FN890" s="370"/>
      <c r="FO890" s="370"/>
      <c r="FP890" s="370"/>
      <c r="FQ890" s="370"/>
      <c r="FR890" s="370"/>
      <c r="FS890" s="370"/>
      <c r="FT890" s="370"/>
      <c r="FU890" s="370"/>
      <c r="FV890" s="370"/>
      <c r="FW890" s="370"/>
    </row>
    <row r="891" spans="1:179" s="363" customFormat="1" ht="25.5">
      <c r="A891" s="417"/>
      <c r="B891" s="417"/>
      <c r="C891" s="417"/>
      <c r="D891" s="417"/>
      <c r="E891" s="367"/>
      <c r="F891" s="367"/>
      <c r="G891" s="367"/>
      <c r="H891" s="367"/>
      <c r="I891" s="367"/>
      <c r="J891" s="766" t="s">
        <v>37</v>
      </c>
      <c r="K891" s="721" t="s">
        <v>38</v>
      </c>
      <c r="DW891" s="370"/>
      <c r="DX891" s="370"/>
      <c r="EC891" s="370"/>
      <c r="ED891" s="370"/>
      <c r="EE891" s="370"/>
      <c r="EH891" s="370"/>
      <c r="EI891" s="370"/>
      <c r="ER891" s="370"/>
      <c r="ES891" s="370"/>
      <c r="ET891" s="370"/>
      <c r="EU891" s="370"/>
      <c r="EV891" s="370"/>
      <c r="EW891" s="370"/>
      <c r="EX891" s="370"/>
      <c r="EY891" s="370"/>
      <c r="EZ891" s="370"/>
      <c r="FA891" s="370"/>
      <c r="FB891" s="370"/>
      <c r="FC891" s="370"/>
      <c r="FD891" s="370"/>
      <c r="FE891" s="370"/>
      <c r="FF891" s="370"/>
      <c r="FG891" s="370"/>
      <c r="FH891" s="370"/>
      <c r="FI891" s="370"/>
      <c r="FJ891" s="370"/>
      <c r="FK891" s="370"/>
      <c r="FL891" s="370"/>
      <c r="FM891" s="370"/>
      <c r="FN891" s="370"/>
      <c r="FO891" s="370"/>
      <c r="FP891" s="370"/>
      <c r="FQ891" s="370"/>
      <c r="FR891" s="370"/>
      <c r="FS891" s="370"/>
      <c r="FT891" s="370"/>
      <c r="FU891" s="370"/>
      <c r="FV891" s="370"/>
      <c r="FW891" s="370"/>
    </row>
    <row r="892" spans="1:178" s="363" customFormat="1" ht="13.5">
      <c r="A892" s="612" t="s">
        <v>735</v>
      </c>
      <c r="B892" s="612"/>
      <c r="C892" s="612"/>
      <c r="D892" s="612"/>
      <c r="E892" s="597"/>
      <c r="F892" s="597"/>
      <c r="G892" s="597"/>
      <c r="H892" s="597"/>
      <c r="I892" s="597"/>
      <c r="J892" s="598">
        <v>1133</v>
      </c>
      <c r="K892" s="598">
        <v>1440</v>
      </c>
      <c r="DW892" s="370"/>
      <c r="DX892" s="370"/>
      <c r="EC892" s="370"/>
      <c r="ED892" s="370"/>
      <c r="EE892" s="370"/>
      <c r="ER892" s="370"/>
      <c r="ES892" s="370"/>
      <c r="ET892" s="370"/>
      <c r="EU892" s="370"/>
      <c r="EV892" s="370"/>
      <c r="EW892" s="370"/>
      <c r="EX892" s="370"/>
      <c r="EY892" s="370"/>
      <c r="EZ892" s="370"/>
      <c r="FA892" s="370"/>
      <c r="FB892" s="370"/>
      <c r="FC892" s="370"/>
      <c r="FD892" s="370"/>
      <c r="FE892" s="370"/>
      <c r="FF892" s="370"/>
      <c r="FG892" s="370"/>
      <c r="FH892" s="370"/>
      <c r="FI892" s="370"/>
      <c r="FJ892" s="370"/>
      <c r="FK892" s="370"/>
      <c r="FL892" s="370"/>
      <c r="FM892" s="370"/>
      <c r="FN892" s="370"/>
      <c r="FO892" s="370"/>
      <c r="FP892" s="370"/>
      <c r="FQ892" s="370"/>
      <c r="FR892" s="370"/>
      <c r="FS892" s="370"/>
      <c r="FT892" s="370"/>
      <c r="FU892" s="370"/>
      <c r="FV892" s="370"/>
    </row>
    <row r="893" spans="1:178" s="363" customFormat="1" ht="13.5">
      <c r="A893" s="580" t="s">
        <v>402</v>
      </c>
      <c r="B893" s="580"/>
      <c r="C893" s="580"/>
      <c r="D893" s="580"/>
      <c r="E893" s="581"/>
      <c r="F893" s="581"/>
      <c r="G893" s="581"/>
      <c r="H893" s="581"/>
      <c r="I893" s="581"/>
      <c r="J893" s="613">
        <v>320</v>
      </c>
      <c r="K893" s="613">
        <v>316</v>
      </c>
      <c r="DW893" s="370"/>
      <c r="DX893" s="370"/>
      <c r="EC893" s="370"/>
      <c r="ED893" s="370"/>
      <c r="EE893" s="370"/>
      <c r="ER893" s="370"/>
      <c r="ES893" s="370"/>
      <c r="ET893" s="370"/>
      <c r="EU893" s="370"/>
      <c r="EV893" s="370"/>
      <c r="EW893" s="370"/>
      <c r="EX893" s="370"/>
      <c r="EY893" s="370"/>
      <c r="EZ893" s="370"/>
      <c r="FA893" s="370"/>
      <c r="FB893" s="370"/>
      <c r="FC893" s="370"/>
      <c r="FD893" s="370"/>
      <c r="FE893" s="370"/>
      <c r="FF893" s="370"/>
      <c r="FG893" s="370"/>
      <c r="FH893" s="370"/>
      <c r="FI893" s="370"/>
      <c r="FJ893" s="370"/>
      <c r="FK893" s="370"/>
      <c r="FL893" s="370"/>
      <c r="FM893" s="370"/>
      <c r="FN893" s="370"/>
      <c r="FO893" s="370"/>
      <c r="FP893" s="370"/>
      <c r="FQ893" s="370"/>
      <c r="FR893" s="370"/>
      <c r="FS893" s="370"/>
      <c r="FT893" s="370"/>
      <c r="FU893" s="370"/>
      <c r="FV893" s="370"/>
    </row>
    <row r="894" spans="1:179" s="363" customFormat="1" ht="13.5">
      <c r="A894" s="418"/>
      <c r="B894" s="418"/>
      <c r="C894" s="418"/>
      <c r="D894" s="418"/>
      <c r="E894" s="411"/>
      <c r="F894" s="366"/>
      <c r="G894" s="366"/>
      <c r="H894" s="366"/>
      <c r="I894" s="366"/>
      <c r="J894" s="723">
        <v>1452</v>
      </c>
      <c r="K894" s="723">
        <v>1756</v>
      </c>
      <c r="DX894" s="370"/>
      <c r="DY894" s="370"/>
      <c r="ED894" s="370"/>
      <c r="EE894" s="370"/>
      <c r="EG894" s="370"/>
      <c r="EH894" s="370"/>
      <c r="ER894" s="370"/>
      <c r="ES894" s="370"/>
      <c r="ET894" s="370"/>
      <c r="EU894" s="370"/>
      <c r="EV894" s="370"/>
      <c r="EW894" s="370"/>
      <c r="EX894" s="370"/>
      <c r="EY894" s="370"/>
      <c r="EZ894" s="370"/>
      <c r="FA894" s="370"/>
      <c r="FB894" s="370"/>
      <c r="FC894" s="370"/>
      <c r="FD894" s="370"/>
      <c r="FE894" s="370"/>
      <c r="FF894" s="370"/>
      <c r="FG894" s="370"/>
      <c r="FH894" s="370"/>
      <c r="FI894" s="370"/>
      <c r="FJ894" s="370"/>
      <c r="FK894" s="370"/>
      <c r="FL894" s="370"/>
      <c r="FM894" s="370"/>
      <c r="FN894" s="370"/>
      <c r="FO894" s="370"/>
      <c r="FP894" s="370"/>
      <c r="FQ894" s="370"/>
      <c r="FR894" s="370"/>
      <c r="FS894" s="370"/>
      <c r="FT894" s="370"/>
      <c r="FU894" s="370"/>
      <c r="FV894" s="370"/>
      <c r="FW894" s="370"/>
    </row>
    <row r="895" spans="1:245" s="363" customFormat="1" ht="15.75">
      <c r="A895" s="568" t="s">
        <v>76</v>
      </c>
      <c r="B895" s="568"/>
      <c r="C895" s="568"/>
      <c r="D895" s="373"/>
      <c r="J895" s="377"/>
      <c r="K895" s="419"/>
      <c r="DW895" s="370"/>
      <c r="DX895" s="370"/>
      <c r="ED895" s="370"/>
      <c r="EE895" s="370"/>
      <c r="EK895" s="370"/>
      <c r="EL895" s="370"/>
      <c r="ER895" s="370"/>
      <c r="ES895" s="370"/>
      <c r="ET895" s="370"/>
      <c r="EU895" s="370"/>
      <c r="EV895" s="370"/>
      <c r="EW895" s="370"/>
      <c r="EX895" s="370"/>
      <c r="EY895" s="370"/>
      <c r="EZ895" s="370"/>
      <c r="FA895" s="370"/>
      <c r="FB895" s="370"/>
      <c r="FC895" s="370"/>
      <c r="FD895" s="370"/>
      <c r="FE895" s="370"/>
      <c r="FF895" s="370"/>
      <c r="FG895" s="370"/>
      <c r="FH895" s="370"/>
      <c r="FI895" s="370"/>
      <c r="FJ895" s="370"/>
      <c r="FK895" s="370"/>
      <c r="FL895" s="370"/>
      <c r="FM895" s="370"/>
      <c r="FN895" s="370"/>
      <c r="FO895" s="370"/>
      <c r="FP895" s="370"/>
      <c r="FQ895" s="370"/>
      <c r="FR895" s="370"/>
      <c r="FS895" s="370"/>
      <c r="FT895" s="370"/>
      <c r="FU895" s="370"/>
      <c r="FV895" s="370"/>
      <c r="FW895" s="370"/>
      <c r="FX895" s="370"/>
      <c r="FY895" s="370"/>
      <c r="FZ895" s="370"/>
      <c r="GA895" s="370"/>
      <c r="GB895" s="370"/>
      <c r="GC895" s="370"/>
      <c r="GD895" s="370"/>
      <c r="GE895" s="370"/>
      <c r="GF895" s="370"/>
      <c r="GG895" s="370"/>
      <c r="GH895" s="370"/>
      <c r="GI895" s="370"/>
      <c r="GJ895" s="370"/>
      <c r="GK895" s="370"/>
      <c r="GL895" s="370"/>
      <c r="GM895" s="370"/>
      <c r="GN895" s="370"/>
      <c r="GO895" s="370"/>
      <c r="GP895" s="370"/>
      <c r="GQ895" s="370"/>
      <c r="GR895" s="370"/>
      <c r="GS895" s="370"/>
      <c r="GT895" s="370"/>
      <c r="GU895" s="370"/>
      <c r="GV895" s="370"/>
      <c r="GW895" s="370"/>
      <c r="GX895" s="370"/>
      <c r="GY895" s="370"/>
      <c r="GZ895" s="370"/>
      <c r="HA895" s="370"/>
      <c r="HB895" s="370"/>
      <c r="HC895" s="370"/>
      <c r="HD895" s="370"/>
      <c r="HE895" s="370"/>
      <c r="HF895" s="370"/>
      <c r="HG895" s="370"/>
      <c r="HH895" s="370"/>
      <c r="HI895" s="370"/>
      <c r="HJ895" s="370"/>
      <c r="HK895" s="370"/>
      <c r="HL895" s="370"/>
      <c r="HM895" s="370"/>
      <c r="HN895" s="370"/>
      <c r="HO895" s="370"/>
      <c r="HP895" s="370"/>
      <c r="HQ895" s="370"/>
      <c r="HR895" s="370"/>
      <c r="HS895" s="370"/>
      <c r="HT895" s="370"/>
      <c r="HU895" s="370"/>
      <c r="HV895" s="370"/>
      <c r="HW895" s="370"/>
      <c r="HX895" s="370"/>
      <c r="HY895" s="370"/>
      <c r="HZ895" s="370"/>
      <c r="IA895" s="370"/>
      <c r="IB895" s="370"/>
      <c r="IC895" s="370"/>
      <c r="ID895" s="370"/>
      <c r="IE895" s="370"/>
      <c r="IF895" s="370"/>
      <c r="IG895" s="370"/>
      <c r="IH895" s="370"/>
      <c r="II895" s="370"/>
      <c r="IJ895" s="370"/>
      <c r="IK895" s="370"/>
    </row>
    <row r="896" spans="1:245" s="363" customFormat="1" ht="13.5">
      <c r="A896" s="373"/>
      <c r="B896" s="373"/>
      <c r="C896" s="373"/>
      <c r="D896" s="373"/>
      <c r="J896" s="377"/>
      <c r="K896" s="419"/>
      <c r="EH896" s="370"/>
      <c r="EI896" s="370"/>
      <c r="EK896" s="370"/>
      <c r="EL896" s="370"/>
      <c r="EU896" s="370"/>
      <c r="EV896" s="370"/>
      <c r="EW896" s="370"/>
      <c r="EX896" s="370"/>
      <c r="EY896" s="370"/>
      <c r="EZ896" s="370"/>
      <c r="FA896" s="370"/>
      <c r="FB896" s="370"/>
      <c r="FC896" s="370"/>
      <c r="FD896" s="370"/>
      <c r="FE896" s="370"/>
      <c r="FF896" s="370"/>
      <c r="FG896" s="370"/>
      <c r="FH896" s="370"/>
      <c r="FI896" s="370"/>
      <c r="FJ896" s="370"/>
      <c r="FK896" s="370"/>
      <c r="FL896" s="370"/>
      <c r="FM896" s="370"/>
      <c r="FN896" s="370"/>
      <c r="FO896" s="370"/>
      <c r="FP896" s="370"/>
      <c r="FQ896" s="370"/>
      <c r="FR896" s="370"/>
      <c r="FS896" s="370"/>
      <c r="FT896" s="370"/>
      <c r="FU896" s="370"/>
      <c r="FV896" s="370"/>
      <c r="FW896" s="370"/>
      <c r="FX896" s="370"/>
      <c r="FY896" s="370"/>
      <c r="FZ896" s="370"/>
      <c r="GA896" s="370"/>
      <c r="GB896" s="370"/>
      <c r="GC896" s="370"/>
      <c r="GD896" s="370"/>
      <c r="GE896" s="370"/>
      <c r="GF896" s="370"/>
      <c r="GG896" s="370"/>
      <c r="GH896" s="370"/>
      <c r="GI896" s="370"/>
      <c r="GJ896" s="370"/>
      <c r="GK896" s="370"/>
      <c r="GL896" s="370"/>
      <c r="GM896" s="370"/>
      <c r="GN896" s="370"/>
      <c r="GO896" s="370"/>
      <c r="GP896" s="370"/>
      <c r="GQ896" s="370"/>
      <c r="GR896" s="370"/>
      <c r="GS896" s="370"/>
      <c r="GT896" s="370"/>
      <c r="GU896" s="370"/>
      <c r="GV896" s="370"/>
      <c r="GW896" s="370"/>
      <c r="GX896" s="370"/>
      <c r="GY896" s="370"/>
      <c r="GZ896" s="370"/>
      <c r="HA896" s="370"/>
      <c r="HB896" s="370"/>
      <c r="HC896" s="370"/>
      <c r="HD896" s="370"/>
      <c r="HE896" s="370"/>
      <c r="HF896" s="370"/>
      <c r="HG896" s="370"/>
      <c r="HH896" s="370"/>
      <c r="HI896" s="370"/>
      <c r="HJ896" s="370"/>
      <c r="HK896" s="370"/>
      <c r="HL896" s="370"/>
      <c r="HM896" s="370"/>
      <c r="HN896" s="370"/>
      <c r="HO896" s="370"/>
      <c r="HP896" s="370"/>
      <c r="HQ896" s="370"/>
      <c r="HR896" s="370"/>
      <c r="HS896" s="370"/>
      <c r="HT896" s="370"/>
      <c r="HU896" s="370"/>
      <c r="HV896" s="370"/>
      <c r="HW896" s="370"/>
      <c r="HX896" s="370"/>
      <c r="HY896" s="370"/>
      <c r="HZ896" s="370"/>
      <c r="IA896" s="370"/>
      <c r="IB896" s="370"/>
      <c r="IC896" s="370"/>
      <c r="ID896" s="370"/>
      <c r="IE896" s="370"/>
      <c r="IF896" s="370"/>
      <c r="IG896" s="370"/>
      <c r="IH896" s="370"/>
      <c r="II896" s="370"/>
      <c r="IJ896" s="370"/>
      <c r="IK896" s="370"/>
    </row>
    <row r="897" spans="1:245" s="363" customFormat="1" ht="27" customHeight="1">
      <c r="A897" s="594"/>
      <c r="B897" s="594"/>
      <c r="C897" s="594"/>
      <c r="D897" s="594"/>
      <c r="E897" s="396"/>
      <c r="F897" s="676" t="s">
        <v>272</v>
      </c>
      <c r="G897" s="676" t="s">
        <v>382</v>
      </c>
      <c r="H897" s="676" t="s">
        <v>819</v>
      </c>
      <c r="I897" s="676" t="s">
        <v>77</v>
      </c>
      <c r="J897" s="676" t="s">
        <v>51</v>
      </c>
      <c r="K897" s="676" t="s">
        <v>52</v>
      </c>
      <c r="EU897" s="370"/>
      <c r="EV897" s="370"/>
      <c r="EW897" s="370"/>
      <c r="EX897" s="370"/>
      <c r="EY897" s="370"/>
      <c r="EZ897" s="370"/>
      <c r="FA897" s="370"/>
      <c r="FB897" s="370"/>
      <c r="FC897" s="370"/>
      <c r="FD897" s="370"/>
      <c r="FE897" s="370"/>
      <c r="FF897" s="370"/>
      <c r="FG897" s="370"/>
      <c r="FH897" s="370"/>
      <c r="FI897" s="370"/>
      <c r="FJ897" s="370"/>
      <c r="FK897" s="370"/>
      <c r="FL897" s="370"/>
      <c r="FM897" s="370"/>
      <c r="FN897" s="370"/>
      <c r="FO897" s="370"/>
      <c r="FP897" s="370"/>
      <c r="FQ897" s="370"/>
      <c r="FR897" s="370"/>
      <c r="FS897" s="370"/>
      <c r="FT897" s="370"/>
      <c r="FU897" s="370"/>
      <c r="FV897" s="370"/>
      <c r="FW897" s="370"/>
      <c r="FX897" s="370"/>
      <c r="FY897" s="370"/>
      <c r="FZ897" s="370"/>
      <c r="GA897" s="370"/>
      <c r="GB897" s="370"/>
      <c r="GC897" s="370"/>
      <c r="GD897" s="370"/>
      <c r="GE897" s="370"/>
      <c r="GF897" s="370"/>
      <c r="GG897" s="370"/>
      <c r="GH897" s="370"/>
      <c r="GI897" s="370"/>
      <c r="GJ897" s="370"/>
      <c r="GK897" s="370"/>
      <c r="GL897" s="370"/>
      <c r="GM897" s="370"/>
      <c r="GN897" s="370"/>
      <c r="GO897" s="370"/>
      <c r="GP897" s="370"/>
      <c r="GQ897" s="370"/>
      <c r="GR897" s="370"/>
      <c r="GS897" s="370"/>
      <c r="GT897" s="370"/>
      <c r="GU897" s="370"/>
      <c r="GV897" s="370"/>
      <c r="GW897" s="370"/>
      <c r="GX897" s="370"/>
      <c r="GY897" s="370"/>
      <c r="GZ897" s="370"/>
      <c r="HA897" s="370"/>
      <c r="HB897" s="370"/>
      <c r="HC897" s="370"/>
      <c r="HD897" s="370"/>
      <c r="HE897" s="370"/>
      <c r="HF897" s="370"/>
      <c r="HG897" s="370"/>
      <c r="HH897" s="370"/>
      <c r="HI897" s="370"/>
      <c r="HJ897" s="370"/>
      <c r="HK897" s="370"/>
      <c r="HL897" s="370"/>
      <c r="HM897" s="370"/>
      <c r="HN897" s="370"/>
      <c r="HO897" s="370"/>
      <c r="HP897" s="370"/>
      <c r="HQ897" s="370"/>
      <c r="HR897" s="370"/>
      <c r="HS897" s="370"/>
      <c r="HT897" s="370"/>
      <c r="HU897" s="370"/>
      <c r="HV897" s="370"/>
      <c r="HW897" s="370"/>
      <c r="HX897" s="370"/>
      <c r="HY897" s="370"/>
      <c r="HZ897" s="370"/>
      <c r="IA897" s="370"/>
      <c r="IB897" s="370"/>
      <c r="IC897" s="370"/>
      <c r="ID897" s="370"/>
      <c r="IE897" s="370"/>
      <c r="IF897" s="370"/>
      <c r="IG897" s="370"/>
      <c r="IH897" s="370"/>
      <c r="II897" s="370"/>
      <c r="IJ897" s="370"/>
      <c r="IK897" s="370"/>
    </row>
    <row r="898" spans="1:179" s="363" customFormat="1" ht="13.5">
      <c r="A898" s="596" t="s">
        <v>501</v>
      </c>
      <c r="B898" s="596"/>
      <c r="C898" s="596"/>
      <c r="D898" s="596"/>
      <c r="F898" s="598">
        <v>1452</v>
      </c>
      <c r="G898" s="598">
        <v>0</v>
      </c>
      <c r="H898" s="598">
        <v>0</v>
      </c>
      <c r="I898" s="598">
        <v>0</v>
      </c>
      <c r="J898" s="598">
        <v>1452</v>
      </c>
      <c r="K898" s="598">
        <v>1756</v>
      </c>
      <c r="DX898" s="370"/>
      <c r="DY898" s="370"/>
      <c r="EK898" s="370"/>
      <c r="EL898" s="370"/>
      <c r="ER898" s="370"/>
      <c r="ES898" s="370"/>
      <c r="ET898" s="370"/>
      <c r="EU898" s="370"/>
      <c r="EV898" s="370"/>
      <c r="EW898" s="370"/>
      <c r="EX898" s="370"/>
      <c r="EY898" s="370"/>
      <c r="EZ898" s="370"/>
      <c r="FA898" s="370"/>
      <c r="FB898" s="370"/>
      <c r="FC898" s="370"/>
      <c r="FD898" s="370"/>
      <c r="FE898" s="370"/>
      <c r="FF898" s="370"/>
      <c r="FG898" s="370"/>
      <c r="FH898" s="370"/>
      <c r="FI898" s="370"/>
      <c r="FJ898" s="370"/>
      <c r="FK898" s="370"/>
      <c r="FL898" s="370"/>
      <c r="FM898" s="370"/>
      <c r="FN898" s="370"/>
      <c r="FO898" s="370"/>
      <c r="FP898" s="370"/>
      <c r="FQ898" s="370"/>
      <c r="FR898" s="370"/>
      <c r="FS898" s="370"/>
      <c r="FT898" s="370"/>
      <c r="FU898" s="370"/>
      <c r="FV898" s="370"/>
      <c r="FW898" s="370"/>
    </row>
    <row r="899" spans="1:179" s="363" customFormat="1" ht="13.5">
      <c r="A899" s="577" t="s">
        <v>516</v>
      </c>
      <c r="B899" s="577"/>
      <c r="C899" s="577"/>
      <c r="D899" s="577"/>
      <c r="F899" s="579"/>
      <c r="G899" s="579"/>
      <c r="H899" s="579"/>
      <c r="I899" s="579"/>
      <c r="J899" s="579"/>
      <c r="K899" s="584"/>
      <c r="DW899" s="370"/>
      <c r="DX899" s="370"/>
      <c r="EC899" s="370"/>
      <c r="ED899" s="370"/>
      <c r="EO899" s="370"/>
      <c r="EP899" s="370"/>
      <c r="ER899" s="370"/>
      <c r="ES899" s="370"/>
      <c r="ET899" s="370"/>
      <c r="EU899" s="370"/>
      <c r="EV899" s="370"/>
      <c r="EW899" s="370"/>
      <c r="EX899" s="370"/>
      <c r="EY899" s="370"/>
      <c r="EZ899" s="370"/>
      <c r="FA899" s="370"/>
      <c r="FB899" s="370"/>
      <c r="FC899" s="370"/>
      <c r="FD899" s="370"/>
      <c r="FE899" s="370"/>
      <c r="FF899" s="370"/>
      <c r="FG899" s="370"/>
      <c r="FH899" s="370"/>
      <c r="FI899" s="370"/>
      <c r="FJ899" s="370"/>
      <c r="FK899" s="370"/>
      <c r="FL899" s="370"/>
      <c r="FM899" s="370"/>
      <c r="FN899" s="370"/>
      <c r="FO899" s="370"/>
      <c r="FP899" s="370"/>
      <c r="FQ899" s="370"/>
      <c r="FR899" s="370"/>
      <c r="FS899" s="370"/>
      <c r="FT899" s="370"/>
      <c r="FU899" s="370"/>
      <c r="FV899" s="370"/>
      <c r="FW899" s="370"/>
    </row>
    <row r="900" spans="1:245" s="363" customFormat="1" ht="13.5">
      <c r="A900" s="577" t="s">
        <v>511</v>
      </c>
      <c r="B900" s="577"/>
      <c r="C900" s="577"/>
      <c r="D900" s="577"/>
      <c r="F900" s="579">
        <v>-2363</v>
      </c>
      <c r="G900" s="579">
        <v>-4451</v>
      </c>
      <c r="H900" s="579">
        <v>0</v>
      </c>
      <c r="I900" s="579">
        <v>-6134</v>
      </c>
      <c r="J900" s="579">
        <v>-12947</v>
      </c>
      <c r="K900" s="584">
        <v>6160</v>
      </c>
      <c r="EA900" s="370"/>
      <c r="EB900" s="370"/>
      <c r="EL900" s="370"/>
      <c r="EM900" s="370"/>
      <c r="ER900" s="370"/>
      <c r="ES900" s="370"/>
      <c r="ET900" s="370"/>
      <c r="EU900" s="370"/>
      <c r="EV900" s="370"/>
      <c r="EW900" s="370"/>
      <c r="EX900" s="370"/>
      <c r="EY900" s="370"/>
      <c r="EZ900" s="370"/>
      <c r="FA900" s="370"/>
      <c r="FB900" s="370"/>
      <c r="FC900" s="370"/>
      <c r="FD900" s="370"/>
      <c r="FE900" s="370"/>
      <c r="FF900" s="370"/>
      <c r="FG900" s="370"/>
      <c r="FH900" s="370"/>
      <c r="FI900" s="370"/>
      <c r="FJ900" s="370"/>
      <c r="FK900" s="370"/>
      <c r="FL900" s="370"/>
      <c r="FM900" s="370"/>
      <c r="FN900" s="370"/>
      <c r="FO900" s="370"/>
      <c r="FP900" s="370"/>
      <c r="FQ900" s="370"/>
      <c r="FR900" s="370"/>
      <c r="FS900" s="370"/>
      <c r="FT900" s="370"/>
      <c r="FU900" s="370"/>
      <c r="FV900" s="370"/>
      <c r="FW900" s="370"/>
      <c r="FX900" s="370"/>
      <c r="FY900" s="370"/>
      <c r="FZ900" s="370"/>
      <c r="GA900" s="370"/>
      <c r="GB900" s="370"/>
      <c r="GC900" s="370"/>
      <c r="GD900" s="370"/>
      <c r="GE900" s="370"/>
      <c r="GF900" s="370"/>
      <c r="GG900" s="370"/>
      <c r="GH900" s="370"/>
      <c r="GI900" s="370"/>
      <c r="GJ900" s="370"/>
      <c r="GK900" s="370"/>
      <c r="GL900" s="370"/>
      <c r="GM900" s="370"/>
      <c r="GN900" s="370"/>
      <c r="GO900" s="370"/>
      <c r="GP900" s="370"/>
      <c r="GQ900" s="370"/>
      <c r="GR900" s="370"/>
      <c r="GS900" s="370"/>
      <c r="GT900" s="370"/>
      <c r="GU900" s="370"/>
      <c r="GV900" s="370"/>
      <c r="GW900" s="370"/>
      <c r="GX900" s="370"/>
      <c r="GY900" s="370"/>
      <c r="GZ900" s="370"/>
      <c r="HA900" s="370"/>
      <c r="HB900" s="370"/>
      <c r="HC900" s="370"/>
      <c r="HD900" s="370"/>
      <c r="HE900" s="370"/>
      <c r="HF900" s="370"/>
      <c r="HG900" s="370"/>
      <c r="HH900" s="370"/>
      <c r="HI900" s="370"/>
      <c r="HJ900" s="370"/>
      <c r="HK900" s="370"/>
      <c r="HL900" s="370"/>
      <c r="HM900" s="370"/>
      <c r="HN900" s="370"/>
      <c r="HO900" s="370"/>
      <c r="HP900" s="370"/>
      <c r="HQ900" s="370"/>
      <c r="HR900" s="370"/>
      <c r="HS900" s="370"/>
      <c r="HT900" s="370"/>
      <c r="HU900" s="370"/>
      <c r="HV900" s="370"/>
      <c r="HW900" s="370"/>
      <c r="HX900" s="370"/>
      <c r="HY900" s="370"/>
      <c r="HZ900" s="370"/>
      <c r="IA900" s="370"/>
      <c r="IB900" s="370"/>
      <c r="IC900" s="370"/>
      <c r="ID900" s="370"/>
      <c r="IE900" s="370"/>
      <c r="IF900" s="370"/>
      <c r="IG900" s="370"/>
      <c r="IH900" s="370"/>
      <c r="II900" s="370"/>
      <c r="IJ900" s="370"/>
      <c r="IK900" s="370"/>
    </row>
    <row r="901" spans="1:179" s="363" customFormat="1" ht="13.5">
      <c r="A901" s="577" t="s">
        <v>517</v>
      </c>
      <c r="B901" s="577"/>
      <c r="C901" s="577"/>
      <c r="D901" s="577"/>
      <c r="F901" s="579"/>
      <c r="G901" s="579"/>
      <c r="H901" s="579"/>
      <c r="I901" s="579"/>
      <c r="J901" s="579"/>
      <c r="K901" s="584"/>
      <c r="DW901" s="370"/>
      <c r="DX901" s="370"/>
      <c r="EC901" s="370"/>
      <c r="ED901" s="370"/>
      <c r="EE901" s="370"/>
      <c r="EF901" s="370"/>
      <c r="EG901" s="370"/>
      <c r="EO901" s="370"/>
      <c r="EP901" s="370"/>
      <c r="ER901" s="370"/>
      <c r="ES901" s="370"/>
      <c r="ET901" s="370"/>
      <c r="EU901" s="370"/>
      <c r="EV901" s="370"/>
      <c r="EW901" s="370"/>
      <c r="EX901" s="370"/>
      <c r="EY901" s="370"/>
      <c r="EZ901" s="370"/>
      <c r="FA901" s="370"/>
      <c r="FB901" s="370"/>
      <c r="FC901" s="370"/>
      <c r="FD901" s="370"/>
      <c r="FE901" s="370"/>
      <c r="FF901" s="370"/>
      <c r="FG901" s="370"/>
      <c r="FH901" s="370"/>
      <c r="FI901" s="370"/>
      <c r="FJ901" s="370"/>
      <c r="FK901" s="370"/>
      <c r="FL901" s="370"/>
      <c r="FM901" s="370"/>
      <c r="FN901" s="370"/>
      <c r="FO901" s="370"/>
      <c r="FP901" s="370"/>
      <c r="FQ901" s="370"/>
      <c r="FR901" s="370"/>
      <c r="FS901" s="370"/>
      <c r="FT901" s="370"/>
      <c r="FU901" s="370"/>
      <c r="FV901" s="370"/>
      <c r="FW901" s="370"/>
    </row>
    <row r="902" spans="1:178" s="363" customFormat="1" ht="13.5">
      <c r="A902" s="577" t="s">
        <v>512</v>
      </c>
      <c r="B902" s="577"/>
      <c r="C902" s="577"/>
      <c r="D902" s="577"/>
      <c r="F902" s="579">
        <v>-729</v>
      </c>
      <c r="G902" s="579">
        <v>0</v>
      </c>
      <c r="H902" s="579">
        <v>0</v>
      </c>
      <c r="I902" s="579">
        <v>0</v>
      </c>
      <c r="J902" s="579">
        <v>-729</v>
      </c>
      <c r="K902" s="584">
        <v>1090</v>
      </c>
      <c r="DW902" s="370"/>
      <c r="DX902" s="370"/>
      <c r="ED902" s="370"/>
      <c r="EE902" s="370"/>
      <c r="ER902" s="370"/>
      <c r="ES902" s="370"/>
      <c r="ET902" s="370"/>
      <c r="EU902" s="370"/>
      <c r="EV902" s="370"/>
      <c r="EW902" s="370"/>
      <c r="EX902" s="370"/>
      <c r="EY902" s="370"/>
      <c r="EZ902" s="370"/>
      <c r="FA902" s="370"/>
      <c r="FB902" s="370"/>
      <c r="FC902" s="370"/>
      <c r="FD902" s="370"/>
      <c r="FE902" s="370"/>
      <c r="FF902" s="370"/>
      <c r="FG902" s="370"/>
      <c r="FH902" s="370"/>
      <c r="FI902" s="370"/>
      <c r="FJ902" s="370"/>
      <c r="FK902" s="370"/>
      <c r="FL902" s="370"/>
      <c r="FM902" s="370"/>
      <c r="FN902" s="370"/>
      <c r="FO902" s="370"/>
      <c r="FP902" s="370"/>
      <c r="FQ902" s="370"/>
      <c r="FR902" s="370"/>
      <c r="FS902" s="370"/>
      <c r="FT902" s="370"/>
      <c r="FU902" s="370"/>
      <c r="FV902" s="370"/>
    </row>
    <row r="903" spans="1:178" s="363" customFormat="1" ht="13.5">
      <c r="A903" s="577" t="s">
        <v>502</v>
      </c>
      <c r="B903" s="577"/>
      <c r="C903" s="577"/>
      <c r="D903" s="577"/>
      <c r="F903" s="579">
        <v>0</v>
      </c>
      <c r="G903" s="579">
        <v>0</v>
      </c>
      <c r="H903" s="579">
        <v>0</v>
      </c>
      <c r="I903" s="579">
        <v>-32</v>
      </c>
      <c r="J903" s="579">
        <v>-32</v>
      </c>
      <c r="K903" s="584">
        <v>-44</v>
      </c>
      <c r="DW903" s="370"/>
      <c r="DX903" s="370"/>
      <c r="EC903" s="370"/>
      <c r="ED903" s="370"/>
      <c r="EE903" s="370"/>
      <c r="EO903" s="370"/>
      <c r="EP903" s="370"/>
      <c r="ER903" s="370"/>
      <c r="ES903" s="370"/>
      <c r="ET903" s="370"/>
      <c r="EU903" s="370"/>
      <c r="EV903" s="370"/>
      <c r="EW903" s="370"/>
      <c r="EX903" s="370"/>
      <c r="EY903" s="370"/>
      <c r="EZ903" s="370"/>
      <c r="FA903" s="370"/>
      <c r="FB903" s="370"/>
      <c r="FC903" s="370"/>
      <c r="FD903" s="370"/>
      <c r="FE903" s="370"/>
      <c r="FF903" s="370"/>
      <c r="FG903" s="370"/>
      <c r="FH903" s="370"/>
      <c r="FI903" s="370"/>
      <c r="FJ903" s="370"/>
      <c r="FK903" s="370"/>
      <c r="FL903" s="370"/>
      <c r="FM903" s="370"/>
      <c r="FN903" s="370"/>
      <c r="FO903" s="370"/>
      <c r="FP903" s="370"/>
      <c r="FQ903" s="370"/>
      <c r="FR903" s="370"/>
      <c r="FS903" s="370"/>
      <c r="FT903" s="370"/>
      <c r="FU903" s="370"/>
      <c r="FV903" s="370"/>
    </row>
    <row r="904" spans="1:245" s="363" customFormat="1" ht="13.5">
      <c r="A904" s="577" t="s">
        <v>503</v>
      </c>
      <c r="B904" s="577"/>
      <c r="C904" s="577"/>
      <c r="D904" s="577"/>
      <c r="E904" s="359"/>
      <c r="F904" s="579">
        <v>0</v>
      </c>
      <c r="G904" s="579">
        <v>0</v>
      </c>
      <c r="H904" s="579">
        <v>32266</v>
      </c>
      <c r="I904" s="579">
        <v>0</v>
      </c>
      <c r="J904" s="579">
        <v>32266</v>
      </c>
      <c r="K904" s="584">
        <v>310</v>
      </c>
      <c r="DW904" s="370"/>
      <c r="DX904" s="370"/>
      <c r="DY904" s="370"/>
      <c r="ED904" s="370"/>
      <c r="EE904" s="370"/>
      <c r="ER904" s="370"/>
      <c r="ES904" s="370"/>
      <c r="ET904" s="370"/>
      <c r="EU904" s="370"/>
      <c r="EV904" s="370"/>
      <c r="EW904" s="370"/>
      <c r="EX904" s="370"/>
      <c r="EY904" s="370"/>
      <c r="EZ904" s="370"/>
      <c r="FA904" s="370"/>
      <c r="FB904" s="370"/>
      <c r="FC904" s="370"/>
      <c r="FD904" s="370"/>
      <c r="FE904" s="370"/>
      <c r="FF904" s="370"/>
      <c r="FG904" s="370"/>
      <c r="FH904" s="370"/>
      <c r="FI904" s="370"/>
      <c r="FJ904" s="370"/>
      <c r="FK904" s="370"/>
      <c r="FL904" s="370"/>
      <c r="FM904" s="370"/>
      <c r="FN904" s="370"/>
      <c r="FO904" s="370"/>
      <c r="FP904" s="370"/>
      <c r="FQ904" s="370"/>
      <c r="FR904" s="370"/>
      <c r="FS904" s="370"/>
      <c r="FT904" s="370"/>
      <c r="FU904" s="370"/>
      <c r="FV904" s="370"/>
      <c r="FW904" s="370"/>
      <c r="FX904" s="370"/>
      <c r="FY904" s="370"/>
      <c r="FZ904" s="370"/>
      <c r="GA904" s="370"/>
      <c r="GB904" s="370"/>
      <c r="GC904" s="370"/>
      <c r="GD904" s="370"/>
      <c r="GE904" s="370"/>
      <c r="GF904" s="370"/>
      <c r="GG904" s="370"/>
      <c r="GH904" s="370"/>
      <c r="GI904" s="370"/>
      <c r="GJ904" s="370"/>
      <c r="GK904" s="370"/>
      <c r="GL904" s="370"/>
      <c r="GM904" s="370"/>
      <c r="GN904" s="370"/>
      <c r="GO904" s="370"/>
      <c r="GP904" s="370"/>
      <c r="GQ904" s="370"/>
      <c r="GR904" s="370"/>
      <c r="GS904" s="370"/>
      <c r="GT904" s="370"/>
      <c r="GU904" s="370"/>
      <c r="GV904" s="370"/>
      <c r="GW904" s="370"/>
      <c r="GX904" s="370"/>
      <c r="GY904" s="370"/>
      <c r="GZ904" s="370"/>
      <c r="HA904" s="370"/>
      <c r="HB904" s="370"/>
      <c r="HC904" s="370"/>
      <c r="HD904" s="370"/>
      <c r="HE904" s="370"/>
      <c r="HF904" s="370"/>
      <c r="HG904" s="370"/>
      <c r="HH904" s="370"/>
      <c r="HI904" s="370"/>
      <c r="HJ904" s="370"/>
      <c r="HK904" s="370"/>
      <c r="HL904" s="370"/>
      <c r="HM904" s="370"/>
      <c r="HN904" s="370"/>
      <c r="HO904" s="370"/>
      <c r="HP904" s="370"/>
      <c r="HQ904" s="370"/>
      <c r="HR904" s="370"/>
      <c r="HS904" s="370"/>
      <c r="HT904" s="370"/>
      <c r="HU904" s="370"/>
      <c r="HV904" s="370"/>
      <c r="HW904" s="370"/>
      <c r="HX904" s="370"/>
      <c r="HY904" s="370"/>
      <c r="HZ904" s="370"/>
      <c r="IA904" s="370"/>
      <c r="IB904" s="370"/>
      <c r="IC904" s="370"/>
      <c r="ID904" s="370"/>
      <c r="IE904" s="370"/>
      <c r="IF904" s="370"/>
      <c r="IG904" s="370"/>
      <c r="IH904" s="370"/>
      <c r="II904" s="370"/>
      <c r="IJ904" s="370"/>
      <c r="IK904" s="370"/>
    </row>
    <row r="905" spans="1:245" s="363" customFormat="1" ht="13.5">
      <c r="A905" s="411"/>
      <c r="B905" s="411"/>
      <c r="C905" s="411"/>
      <c r="D905" s="543"/>
      <c r="E905" s="356"/>
      <c r="F905" s="723">
        <v>-1639</v>
      </c>
      <c r="G905" s="723">
        <v>-4451</v>
      </c>
      <c r="H905" s="723">
        <v>32266</v>
      </c>
      <c r="I905" s="723">
        <v>-6166</v>
      </c>
      <c r="J905" s="723">
        <v>20010</v>
      </c>
      <c r="K905" s="723">
        <v>9273</v>
      </c>
      <c r="DW905" s="370"/>
      <c r="DX905" s="370"/>
      <c r="EC905" s="370"/>
      <c r="ED905" s="370"/>
      <c r="EE905" s="370"/>
      <c r="EK905" s="370"/>
      <c r="EL905" s="370"/>
      <c r="ER905" s="370"/>
      <c r="ES905" s="370"/>
      <c r="ET905" s="370"/>
      <c r="EU905" s="370"/>
      <c r="EV905" s="370"/>
      <c r="EW905" s="370"/>
      <c r="EX905" s="370"/>
      <c r="EY905" s="370"/>
      <c r="EZ905" s="370"/>
      <c r="FA905" s="370"/>
      <c r="FB905" s="370"/>
      <c r="FC905" s="370"/>
      <c r="FD905" s="370"/>
      <c r="FE905" s="370"/>
      <c r="FF905" s="370"/>
      <c r="FG905" s="370"/>
      <c r="FH905" s="370"/>
      <c r="FI905" s="370"/>
      <c r="FJ905" s="370"/>
      <c r="FK905" s="370"/>
      <c r="FL905" s="370"/>
      <c r="FM905" s="370"/>
      <c r="FN905" s="370"/>
      <c r="FO905" s="370"/>
      <c r="FP905" s="370"/>
      <c r="FQ905" s="370"/>
      <c r="FR905" s="370"/>
      <c r="FS905" s="370"/>
      <c r="FT905" s="370"/>
      <c r="FU905" s="370"/>
      <c r="FV905" s="370"/>
      <c r="FW905" s="370"/>
      <c r="FX905" s="370"/>
      <c r="FY905" s="370"/>
      <c r="FZ905" s="370"/>
      <c r="GA905" s="370"/>
      <c r="GB905" s="370"/>
      <c r="GC905" s="370"/>
      <c r="GD905" s="370"/>
      <c r="GE905" s="370"/>
      <c r="GF905" s="370"/>
      <c r="GG905" s="370"/>
      <c r="GH905" s="370"/>
      <c r="GI905" s="370"/>
      <c r="GJ905" s="370"/>
      <c r="GK905" s="370"/>
      <c r="GL905" s="370"/>
      <c r="GM905" s="370"/>
      <c r="GN905" s="370"/>
      <c r="GO905" s="370"/>
      <c r="GP905" s="370"/>
      <c r="GQ905" s="370"/>
      <c r="GR905" s="370"/>
      <c r="GS905" s="370"/>
      <c r="GT905" s="370"/>
      <c r="GU905" s="370"/>
      <c r="GV905" s="370"/>
      <c r="GW905" s="370"/>
      <c r="GX905" s="370"/>
      <c r="GY905" s="370"/>
      <c r="GZ905" s="370"/>
      <c r="HA905" s="370"/>
      <c r="HB905" s="370"/>
      <c r="HC905" s="370"/>
      <c r="HD905" s="370"/>
      <c r="HE905" s="370"/>
      <c r="HF905" s="370"/>
      <c r="HG905" s="370"/>
      <c r="HH905" s="370"/>
      <c r="HI905" s="370"/>
      <c r="HJ905" s="370"/>
      <c r="HK905" s="370"/>
      <c r="HL905" s="370"/>
      <c r="HM905" s="370"/>
      <c r="HN905" s="370"/>
      <c r="HO905" s="370"/>
      <c r="HP905" s="370"/>
      <c r="HQ905" s="370"/>
      <c r="HR905" s="370"/>
      <c r="HS905" s="370"/>
      <c r="HT905" s="370"/>
      <c r="HU905" s="370"/>
      <c r="HV905" s="370"/>
      <c r="HW905" s="370"/>
      <c r="HX905" s="370"/>
      <c r="HY905" s="370"/>
      <c r="HZ905" s="370"/>
      <c r="IA905" s="370"/>
      <c r="IB905" s="370"/>
      <c r="IC905" s="370"/>
      <c r="ID905" s="370"/>
      <c r="IE905" s="370"/>
      <c r="IF905" s="370"/>
      <c r="IG905" s="370"/>
      <c r="IH905" s="370"/>
      <c r="II905" s="370"/>
      <c r="IJ905" s="370"/>
      <c r="IK905" s="370"/>
    </row>
    <row r="906" spans="1:178" s="363" customFormat="1" ht="13.5">
      <c r="A906" s="421"/>
      <c r="B906" s="421"/>
      <c r="C906" s="421"/>
      <c r="D906" s="421"/>
      <c r="E906" s="421"/>
      <c r="F906" s="421"/>
      <c r="G906" s="421"/>
      <c r="H906" s="421"/>
      <c r="I906" s="421"/>
      <c r="J906" s="421"/>
      <c r="K906" s="421"/>
      <c r="DX906" s="370"/>
      <c r="DY906" s="370"/>
      <c r="EO906" s="370"/>
      <c r="EP906" s="370"/>
      <c r="ER906" s="370"/>
      <c r="ES906" s="370"/>
      <c r="ET906" s="370"/>
      <c r="EU906" s="370"/>
      <c r="EV906" s="370"/>
      <c r="EW906" s="370"/>
      <c r="EX906" s="370"/>
      <c r="EY906" s="370"/>
      <c r="EZ906" s="370"/>
      <c r="FA906" s="370"/>
      <c r="FB906" s="370"/>
      <c r="FC906" s="370"/>
      <c r="FD906" s="370"/>
      <c r="FE906" s="370"/>
      <c r="FF906" s="370"/>
      <c r="FG906" s="370"/>
      <c r="FH906" s="370"/>
      <c r="FI906" s="370"/>
      <c r="FJ906" s="370"/>
      <c r="FK906" s="370"/>
      <c r="FL906" s="370"/>
      <c r="FM906" s="370"/>
      <c r="FN906" s="370"/>
      <c r="FO906" s="370"/>
      <c r="FP906" s="370"/>
      <c r="FQ906" s="370"/>
      <c r="FR906" s="370"/>
      <c r="FS906" s="370"/>
      <c r="FT906" s="370"/>
      <c r="FU906" s="370"/>
      <c r="FV906" s="370"/>
    </row>
    <row r="907" spans="1:245" s="363" customFormat="1" ht="13.5">
      <c r="A907" s="421"/>
      <c r="B907" s="421"/>
      <c r="C907" s="421"/>
      <c r="D907" s="421"/>
      <c r="E907" s="359"/>
      <c r="F907" s="359"/>
      <c r="G907" s="362"/>
      <c r="H907" s="362"/>
      <c r="I907" s="389"/>
      <c r="J907" s="421"/>
      <c r="K907" s="389"/>
      <c r="DW907" s="370"/>
      <c r="DX907" s="370"/>
      <c r="EC907" s="370"/>
      <c r="ED907" s="370"/>
      <c r="EE907" s="370"/>
      <c r="EQ907" s="370"/>
      <c r="ER907" s="370"/>
      <c r="ES907" s="370"/>
      <c r="ET907" s="370"/>
      <c r="EU907" s="370"/>
      <c r="EV907" s="370"/>
      <c r="EW907" s="370"/>
      <c r="EX907" s="370"/>
      <c r="EY907" s="370"/>
      <c r="EZ907" s="370"/>
      <c r="FA907" s="370"/>
      <c r="FB907" s="370"/>
      <c r="FC907" s="370"/>
      <c r="FD907" s="370"/>
      <c r="FE907" s="370"/>
      <c r="FF907" s="370"/>
      <c r="FG907" s="370"/>
      <c r="FH907" s="370"/>
      <c r="FI907" s="370"/>
      <c r="FJ907" s="370"/>
      <c r="FK907" s="370"/>
      <c r="FL907" s="370"/>
      <c r="FM907" s="370"/>
      <c r="FN907" s="370"/>
      <c r="FO907" s="370"/>
      <c r="FP907" s="370"/>
      <c r="FQ907" s="370"/>
      <c r="FR907" s="370"/>
      <c r="FS907" s="370"/>
      <c r="FT907" s="370"/>
      <c r="FU907" s="370"/>
      <c r="FV907" s="370"/>
      <c r="FW907" s="370"/>
      <c r="FX907" s="370"/>
      <c r="FY907" s="370"/>
      <c r="FZ907" s="370"/>
      <c r="GA907" s="370"/>
      <c r="GB907" s="370"/>
      <c r="GC907" s="370"/>
      <c r="GD907" s="370"/>
      <c r="GE907" s="370"/>
      <c r="GF907" s="370"/>
      <c r="GG907" s="370"/>
      <c r="GH907" s="370"/>
      <c r="GI907" s="370"/>
      <c r="GJ907" s="370"/>
      <c r="GK907" s="370"/>
      <c r="GL907" s="370"/>
      <c r="GM907" s="370"/>
      <c r="GN907" s="370"/>
      <c r="GO907" s="370"/>
      <c r="GP907" s="370"/>
      <c r="GQ907" s="370"/>
      <c r="GR907" s="370"/>
      <c r="GS907" s="370"/>
      <c r="GT907" s="370"/>
      <c r="GU907" s="370"/>
      <c r="GV907" s="370"/>
      <c r="GW907" s="370"/>
      <c r="GX907" s="370"/>
      <c r="GY907" s="370"/>
      <c r="GZ907" s="370"/>
      <c r="HA907" s="370"/>
      <c r="HB907" s="370"/>
      <c r="HC907" s="370"/>
      <c r="HD907" s="370"/>
      <c r="HE907" s="370"/>
      <c r="HF907" s="370"/>
      <c r="HG907" s="370"/>
      <c r="HH907" s="370"/>
      <c r="HI907" s="370"/>
      <c r="HJ907" s="370"/>
      <c r="HK907" s="370"/>
      <c r="HL907" s="370"/>
      <c r="HM907" s="370"/>
      <c r="HN907" s="370"/>
      <c r="HO907" s="370"/>
      <c r="HP907" s="370"/>
      <c r="HQ907" s="370"/>
      <c r="HR907" s="370"/>
      <c r="HS907" s="370"/>
      <c r="HT907" s="370"/>
      <c r="HU907" s="370"/>
      <c r="HV907" s="370"/>
      <c r="HW907" s="370"/>
      <c r="HX907" s="370"/>
      <c r="HY907" s="370"/>
      <c r="HZ907" s="370"/>
      <c r="IA907" s="370"/>
      <c r="IB907" s="370"/>
      <c r="IC907" s="370"/>
      <c r="ID907" s="370"/>
      <c r="IE907" s="370"/>
      <c r="IF907" s="370"/>
      <c r="IG907" s="370"/>
      <c r="IH907" s="370"/>
      <c r="II907" s="370"/>
      <c r="IJ907" s="370"/>
      <c r="IK907" s="370"/>
    </row>
    <row r="908" spans="1:245" s="363" customFormat="1" ht="15.75">
      <c r="A908" s="568" t="s">
        <v>60</v>
      </c>
      <c r="B908" s="568"/>
      <c r="C908" s="568"/>
      <c r="D908" s="373"/>
      <c r="J908" s="359"/>
      <c r="DX908" s="370"/>
      <c r="DY908" s="370"/>
      <c r="EF908" s="370"/>
      <c r="EG908" s="370"/>
      <c r="EI908" s="370"/>
      <c r="EJ908" s="370"/>
      <c r="EK908" s="370"/>
      <c r="ER908" s="370"/>
      <c r="ES908" s="370"/>
      <c r="ET908" s="370"/>
      <c r="EU908" s="370"/>
      <c r="EV908" s="370"/>
      <c r="EW908" s="370"/>
      <c r="EX908" s="370"/>
      <c r="EY908" s="370"/>
      <c r="EZ908" s="370"/>
      <c r="FA908" s="370"/>
      <c r="FB908" s="370"/>
      <c r="FC908" s="370"/>
      <c r="FD908" s="370"/>
      <c r="FE908" s="370"/>
      <c r="FF908" s="370"/>
      <c r="FG908" s="370"/>
      <c r="FH908" s="370"/>
      <c r="FI908" s="370"/>
      <c r="FJ908" s="370"/>
      <c r="FK908" s="370"/>
      <c r="FL908" s="370"/>
      <c r="FM908" s="370"/>
      <c r="FN908" s="370"/>
      <c r="FO908" s="370"/>
      <c r="FP908" s="370"/>
      <c r="FQ908" s="370"/>
      <c r="FR908" s="370"/>
      <c r="FS908" s="370"/>
      <c r="FT908" s="370"/>
      <c r="FU908" s="370"/>
      <c r="FV908" s="370"/>
      <c r="FW908" s="370"/>
      <c r="FX908" s="370"/>
      <c r="FY908" s="370"/>
      <c r="FZ908" s="370"/>
      <c r="GA908" s="370"/>
      <c r="GB908" s="370"/>
      <c r="GC908" s="370"/>
      <c r="GD908" s="370"/>
      <c r="GE908" s="370"/>
      <c r="GF908" s="370"/>
      <c r="GG908" s="370"/>
      <c r="GH908" s="370"/>
      <c r="GI908" s="370"/>
      <c r="GJ908" s="370"/>
      <c r="GK908" s="370"/>
      <c r="GL908" s="370"/>
      <c r="GM908" s="370"/>
      <c r="GN908" s="370"/>
      <c r="GO908" s="370"/>
      <c r="GP908" s="370"/>
      <c r="GQ908" s="370"/>
      <c r="GR908" s="370"/>
      <c r="GS908" s="370"/>
      <c r="GT908" s="370"/>
      <c r="GU908" s="370"/>
      <c r="GV908" s="370"/>
      <c r="GW908" s="370"/>
      <c r="GX908" s="370"/>
      <c r="GY908" s="370"/>
      <c r="GZ908" s="370"/>
      <c r="HA908" s="370"/>
      <c r="HB908" s="370"/>
      <c r="HC908" s="370"/>
      <c r="HD908" s="370"/>
      <c r="HE908" s="370"/>
      <c r="HF908" s="370"/>
      <c r="HG908" s="370"/>
      <c r="HH908" s="370"/>
      <c r="HI908" s="370"/>
      <c r="HJ908" s="370"/>
      <c r="HK908" s="370"/>
      <c r="HL908" s="370"/>
      <c r="HM908" s="370"/>
      <c r="HN908" s="370"/>
      <c r="HO908" s="370"/>
      <c r="HP908" s="370"/>
      <c r="HQ908" s="370"/>
      <c r="HR908" s="370"/>
      <c r="HS908" s="370"/>
      <c r="HT908" s="370"/>
      <c r="HU908" s="370"/>
      <c r="HV908" s="370"/>
      <c r="HW908" s="370"/>
      <c r="HX908" s="370"/>
      <c r="HY908" s="370"/>
      <c r="HZ908" s="370"/>
      <c r="IA908" s="370"/>
      <c r="IB908" s="370"/>
      <c r="IC908" s="370"/>
      <c r="ID908" s="370"/>
      <c r="IE908" s="370"/>
      <c r="IF908" s="370"/>
      <c r="IG908" s="370"/>
      <c r="IH908" s="370"/>
      <c r="II908" s="370"/>
      <c r="IJ908" s="370"/>
      <c r="IK908" s="370"/>
    </row>
    <row r="909" spans="127:245" s="363" customFormat="1" ht="13.5">
      <c r="DW909" s="370"/>
      <c r="DX909" s="370"/>
      <c r="EC909" s="370"/>
      <c r="ED909" s="370"/>
      <c r="EJ909" s="370"/>
      <c r="EK909" s="370"/>
      <c r="ER909" s="370"/>
      <c r="ES909" s="370"/>
      <c r="ET909" s="370"/>
      <c r="EU909" s="370"/>
      <c r="EV909" s="370"/>
      <c r="EW909" s="370"/>
      <c r="EX909" s="370"/>
      <c r="EY909" s="370"/>
      <c r="EZ909" s="370"/>
      <c r="FA909" s="370"/>
      <c r="FB909" s="370"/>
      <c r="FC909" s="370"/>
      <c r="FD909" s="370"/>
      <c r="FE909" s="370"/>
      <c r="FF909" s="370"/>
      <c r="FG909" s="370"/>
      <c r="FH909" s="370"/>
      <c r="FI909" s="370"/>
      <c r="FJ909" s="370"/>
      <c r="FK909" s="370"/>
      <c r="FL909" s="370"/>
      <c r="FM909" s="370"/>
      <c r="FN909" s="370"/>
      <c r="FO909" s="370"/>
      <c r="FP909" s="370"/>
      <c r="FQ909" s="370"/>
      <c r="FR909" s="370"/>
      <c r="FS909" s="370"/>
      <c r="FT909" s="370"/>
      <c r="FU909" s="370"/>
      <c r="FV909" s="370"/>
      <c r="FW909" s="370"/>
      <c r="FX909" s="370"/>
      <c r="FY909" s="370"/>
      <c r="FZ909" s="370"/>
      <c r="GA909" s="370"/>
      <c r="GB909" s="370"/>
      <c r="GC909" s="370"/>
      <c r="GD909" s="370"/>
      <c r="GE909" s="370"/>
      <c r="GF909" s="370"/>
      <c r="GG909" s="370"/>
      <c r="GH909" s="370"/>
      <c r="GI909" s="370"/>
      <c r="GJ909" s="370"/>
      <c r="GK909" s="370"/>
      <c r="GL909" s="370"/>
      <c r="GM909" s="370"/>
      <c r="GN909" s="370"/>
      <c r="GO909" s="370"/>
      <c r="GP909" s="370"/>
      <c r="GQ909" s="370"/>
      <c r="GR909" s="370"/>
      <c r="GS909" s="370"/>
      <c r="GT909" s="370"/>
      <c r="GU909" s="370"/>
      <c r="GV909" s="370"/>
      <c r="GW909" s="370"/>
      <c r="GX909" s="370"/>
      <c r="GY909" s="370"/>
      <c r="GZ909" s="370"/>
      <c r="HA909" s="370"/>
      <c r="HB909" s="370"/>
      <c r="HC909" s="370"/>
      <c r="HD909" s="370"/>
      <c r="HE909" s="370"/>
      <c r="HF909" s="370"/>
      <c r="HG909" s="370"/>
      <c r="HH909" s="370"/>
      <c r="HI909" s="370"/>
      <c r="HJ909" s="370"/>
      <c r="HK909" s="370"/>
      <c r="HL909" s="370"/>
      <c r="HM909" s="370"/>
      <c r="HN909" s="370"/>
      <c r="HO909" s="370"/>
      <c r="HP909" s="370"/>
      <c r="HQ909" s="370"/>
      <c r="HR909" s="370"/>
      <c r="HS909" s="370"/>
      <c r="HT909" s="370"/>
      <c r="HU909" s="370"/>
      <c r="HV909" s="370"/>
      <c r="HW909" s="370"/>
      <c r="HX909" s="370"/>
      <c r="HY909" s="370"/>
      <c r="HZ909" s="370"/>
      <c r="IA909" s="370"/>
      <c r="IB909" s="370"/>
      <c r="IC909" s="370"/>
      <c r="ID909" s="370"/>
      <c r="IE909" s="370"/>
      <c r="IF909" s="370"/>
      <c r="IG909" s="370"/>
      <c r="IH909" s="370"/>
      <c r="II909" s="370"/>
      <c r="IJ909" s="370"/>
      <c r="IK909" s="370"/>
    </row>
    <row r="910" spans="1:178" s="363" customFormat="1" ht="13.5">
      <c r="A910" s="370"/>
      <c r="B910" s="370"/>
      <c r="C910" s="370"/>
      <c r="D910" s="370"/>
      <c r="E910" s="367"/>
      <c r="F910" s="367"/>
      <c r="G910" s="367"/>
      <c r="H910" s="367"/>
      <c r="I910" s="337"/>
      <c r="J910" s="766" t="s">
        <v>37</v>
      </c>
      <c r="K910" s="766" t="s">
        <v>38</v>
      </c>
      <c r="EJ910" s="370"/>
      <c r="EK910" s="370"/>
      <c r="ER910" s="370"/>
      <c r="ES910" s="370"/>
      <c r="ET910" s="370"/>
      <c r="EU910" s="370"/>
      <c r="EV910" s="370"/>
      <c r="EW910" s="370"/>
      <c r="EX910" s="370"/>
      <c r="EY910" s="370"/>
      <c r="EZ910" s="370"/>
      <c r="FA910" s="370"/>
      <c r="FB910" s="370"/>
      <c r="FC910" s="370"/>
      <c r="FD910" s="370"/>
      <c r="FE910" s="370"/>
      <c r="FF910" s="370"/>
      <c r="FG910" s="370"/>
      <c r="FH910" s="370"/>
      <c r="FI910" s="370"/>
      <c r="FJ910" s="370"/>
      <c r="FK910" s="370"/>
      <c r="FL910" s="370"/>
      <c r="FM910" s="370"/>
      <c r="FN910" s="370"/>
      <c r="FO910" s="370"/>
      <c r="FP910" s="370"/>
      <c r="FQ910" s="370"/>
      <c r="FR910" s="370"/>
      <c r="FS910" s="370"/>
      <c r="FT910" s="370"/>
      <c r="FU910" s="370"/>
      <c r="FV910" s="370"/>
    </row>
    <row r="911" spans="1:178" s="363" customFormat="1" ht="13.5">
      <c r="A911" s="596" t="s">
        <v>476</v>
      </c>
      <c r="B911" s="596"/>
      <c r="C911" s="596"/>
      <c r="D911" s="596"/>
      <c r="E911" s="614"/>
      <c r="F911" s="614"/>
      <c r="G911" s="614"/>
      <c r="H911" s="614"/>
      <c r="I911" s="615"/>
      <c r="J911" s="598">
        <v>18395</v>
      </c>
      <c r="K911" s="598">
        <v>14092</v>
      </c>
      <c r="EC911" s="370"/>
      <c r="ED911" s="370"/>
      <c r="EE911" s="370"/>
      <c r="ER911" s="370"/>
      <c r="ES911" s="370"/>
      <c r="ET911" s="370"/>
      <c r="EU911" s="370"/>
      <c r="EV911" s="370"/>
      <c r="EW911" s="370"/>
      <c r="EX911" s="370"/>
      <c r="EY911" s="370"/>
      <c r="EZ911" s="370"/>
      <c r="FA911" s="370"/>
      <c r="FB911" s="370"/>
      <c r="FC911" s="370"/>
      <c r="FD911" s="370"/>
      <c r="FE911" s="370"/>
      <c r="FF911" s="370"/>
      <c r="FG911" s="370"/>
      <c r="FH911" s="370"/>
      <c r="FI911" s="370"/>
      <c r="FJ911" s="370"/>
      <c r="FK911" s="370"/>
      <c r="FL911" s="370"/>
      <c r="FM911" s="370"/>
      <c r="FN911" s="370"/>
      <c r="FO911" s="370"/>
      <c r="FP911" s="370"/>
      <c r="FQ911" s="370"/>
      <c r="FR911" s="370"/>
      <c r="FS911" s="370"/>
      <c r="FT911" s="370"/>
      <c r="FU911" s="370"/>
      <c r="FV911" s="370"/>
    </row>
    <row r="912" spans="1:178" s="363" customFormat="1" ht="13.5">
      <c r="A912" s="580" t="s">
        <v>112</v>
      </c>
      <c r="B912" s="580"/>
      <c r="C912" s="580"/>
      <c r="D912" s="580"/>
      <c r="E912" s="578"/>
      <c r="F912" s="578"/>
      <c r="G912" s="578"/>
      <c r="H912" s="578"/>
      <c r="I912" s="611"/>
      <c r="J912" s="579">
        <v>1633</v>
      </c>
      <c r="K912" s="579">
        <v>1327</v>
      </c>
      <c r="ED912" s="370"/>
      <c r="EE912" s="370"/>
      <c r="ER912" s="370"/>
      <c r="ES912" s="370"/>
      <c r="ET912" s="370"/>
      <c r="EU912" s="370"/>
      <c r="EV912" s="370"/>
      <c r="EW912" s="370"/>
      <c r="EX912" s="370"/>
      <c r="EY912" s="370"/>
      <c r="EZ912" s="370"/>
      <c r="FA912" s="370"/>
      <c r="FB912" s="370"/>
      <c r="FC912" s="370"/>
      <c r="FD912" s="370"/>
      <c r="FE912" s="370"/>
      <c r="FF912" s="370"/>
      <c r="FG912" s="370"/>
      <c r="FH912" s="370"/>
      <c r="FI912" s="370"/>
      <c r="FJ912" s="370"/>
      <c r="FK912" s="370"/>
      <c r="FL912" s="370"/>
      <c r="FM912" s="370"/>
      <c r="FN912" s="370"/>
      <c r="FO912" s="370"/>
      <c r="FP912" s="370"/>
      <c r="FQ912" s="370"/>
      <c r="FR912" s="370"/>
      <c r="FS912" s="370"/>
      <c r="FT912" s="370"/>
      <c r="FU912" s="370"/>
      <c r="FV912" s="370"/>
    </row>
    <row r="913" spans="1:178" s="363" customFormat="1" ht="13.5">
      <c r="A913" s="580" t="s">
        <v>477</v>
      </c>
      <c r="B913" s="580"/>
      <c r="C913" s="580"/>
      <c r="D913" s="580"/>
      <c r="E913" s="581"/>
      <c r="F913" s="581"/>
      <c r="G913" s="581"/>
      <c r="H913" s="581"/>
      <c r="I913" s="585"/>
      <c r="J913" s="579">
        <v>1531</v>
      </c>
      <c r="K913" s="579">
        <v>1471</v>
      </c>
      <c r="ED913" s="370"/>
      <c r="EE913" s="370"/>
      <c r="EJ913" s="370"/>
      <c r="EK913" s="370"/>
      <c r="EL913" s="370"/>
      <c r="EO913" s="370"/>
      <c r="EP913" s="370"/>
      <c r="ER913" s="370"/>
      <c r="ES913" s="370"/>
      <c r="ET913" s="370"/>
      <c r="EU913" s="370"/>
      <c r="EV913" s="370"/>
      <c r="EW913" s="370"/>
      <c r="EX913" s="370"/>
      <c r="EY913" s="370"/>
      <c r="EZ913" s="370"/>
      <c r="FA913" s="370"/>
      <c r="FB913" s="370"/>
      <c r="FC913" s="370"/>
      <c r="FD913" s="370"/>
      <c r="FE913" s="370"/>
      <c r="FF913" s="370"/>
      <c r="FG913" s="370"/>
      <c r="FH913" s="370"/>
      <c r="FI913" s="370"/>
      <c r="FJ913" s="370"/>
      <c r="FK913" s="370"/>
      <c r="FL913" s="370"/>
      <c r="FM913" s="370"/>
      <c r="FN913" s="370"/>
      <c r="FO913" s="370"/>
      <c r="FP913" s="370"/>
      <c r="FQ913" s="370"/>
      <c r="FR913" s="370"/>
      <c r="FS913" s="370"/>
      <c r="FT913" s="370"/>
      <c r="FU913" s="370"/>
      <c r="FV913" s="370"/>
    </row>
    <row r="914" spans="1:245" s="363" customFormat="1" ht="13.5">
      <c r="A914" s="692"/>
      <c r="B914" s="692"/>
      <c r="C914" s="692"/>
      <c r="D914" s="692"/>
      <c r="E914" s="692"/>
      <c r="F914" s="692"/>
      <c r="G914" s="692"/>
      <c r="H914" s="692"/>
      <c r="I914" s="692"/>
      <c r="J914" s="723">
        <v>21560</v>
      </c>
      <c r="K914" s="723">
        <v>16890</v>
      </c>
      <c r="DX914" s="370"/>
      <c r="DY914" s="370"/>
      <c r="ED914" s="370"/>
      <c r="EE914" s="370"/>
      <c r="ER914" s="370"/>
      <c r="ES914" s="370"/>
      <c r="ET914" s="370"/>
      <c r="EU914" s="370"/>
      <c r="EV914" s="370"/>
      <c r="EW914" s="370"/>
      <c r="EX914" s="370"/>
      <c r="EY914" s="370"/>
      <c r="EZ914" s="370"/>
      <c r="FA914" s="370"/>
      <c r="FB914" s="370"/>
      <c r="FC914" s="370"/>
      <c r="FD914" s="370"/>
      <c r="FE914" s="370"/>
      <c r="FF914" s="370"/>
      <c r="FG914" s="370"/>
      <c r="FH914" s="370"/>
      <c r="FI914" s="370"/>
      <c r="FJ914" s="370"/>
      <c r="FK914" s="370"/>
      <c r="FL914" s="370"/>
      <c r="FM914" s="370"/>
      <c r="FN914" s="370"/>
      <c r="FO914" s="370"/>
      <c r="FP914" s="370"/>
      <c r="FQ914" s="370"/>
      <c r="FR914" s="370"/>
      <c r="FS914" s="370"/>
      <c r="FT914" s="370"/>
      <c r="FU914" s="370"/>
      <c r="FV914" s="370"/>
      <c r="FW914" s="370"/>
      <c r="FX914" s="370"/>
      <c r="FY914" s="370"/>
      <c r="FZ914" s="370"/>
      <c r="GA914" s="370"/>
      <c r="GB914" s="370"/>
      <c r="GC914" s="370"/>
      <c r="GD914" s="370"/>
      <c r="GE914" s="370"/>
      <c r="GF914" s="370"/>
      <c r="GG914" s="370"/>
      <c r="GH914" s="370"/>
      <c r="GI914" s="370"/>
      <c r="GJ914" s="370"/>
      <c r="GK914" s="370"/>
      <c r="GL914" s="370"/>
      <c r="GM914" s="370"/>
      <c r="GN914" s="370"/>
      <c r="GO914" s="370"/>
      <c r="GP914" s="370"/>
      <c r="GQ914" s="370"/>
      <c r="GR914" s="370"/>
      <c r="GS914" s="370"/>
      <c r="GT914" s="370"/>
      <c r="GU914" s="370"/>
      <c r="GV914" s="370"/>
      <c r="GW914" s="370"/>
      <c r="GX914" s="370"/>
      <c r="GY914" s="370"/>
      <c r="GZ914" s="370"/>
      <c r="HA914" s="370"/>
      <c r="HB914" s="370"/>
      <c r="HC914" s="370"/>
      <c r="HD914" s="370"/>
      <c r="HE914" s="370"/>
      <c r="HF914" s="370"/>
      <c r="HG914" s="370"/>
      <c r="HH914" s="370"/>
      <c r="HI914" s="370"/>
      <c r="HJ914" s="370"/>
      <c r="HK914" s="370"/>
      <c r="HL914" s="370"/>
      <c r="HM914" s="370"/>
      <c r="HN914" s="370"/>
      <c r="HO914" s="370"/>
      <c r="HP914" s="370"/>
      <c r="HQ914" s="370"/>
      <c r="HR914" s="370"/>
      <c r="HS914" s="370"/>
      <c r="HT914" s="370"/>
      <c r="HU914" s="370"/>
      <c r="HV914" s="370"/>
      <c r="HW914" s="370"/>
      <c r="HX914" s="370"/>
      <c r="HY914" s="370"/>
      <c r="HZ914" s="370"/>
      <c r="IA914" s="370"/>
      <c r="IB914" s="370"/>
      <c r="IC914" s="370"/>
      <c r="ID914" s="370"/>
      <c r="IE914" s="370"/>
      <c r="IF914" s="370"/>
      <c r="IG914" s="370"/>
      <c r="IH914" s="370"/>
      <c r="II914" s="370"/>
      <c r="IJ914" s="370"/>
      <c r="IK914" s="370"/>
    </row>
    <row r="915" spans="10:178" s="363" customFormat="1" ht="13.5">
      <c r="J915" s="359"/>
      <c r="K915" s="359"/>
      <c r="ED915" s="370"/>
      <c r="EE915" s="370"/>
      <c r="EO915" s="370"/>
      <c r="EP915" s="370"/>
      <c r="ER915" s="370"/>
      <c r="ES915" s="370"/>
      <c r="ET915" s="370"/>
      <c r="EU915" s="370"/>
      <c r="EV915" s="370"/>
      <c r="EW915" s="370"/>
      <c r="EX915" s="370"/>
      <c r="EY915" s="370"/>
      <c r="EZ915" s="370"/>
      <c r="FA915" s="370"/>
      <c r="FB915" s="370"/>
      <c r="FC915" s="370"/>
      <c r="FD915" s="370"/>
      <c r="FE915" s="370"/>
      <c r="FF915" s="370"/>
      <c r="FG915" s="370"/>
      <c r="FH915" s="370"/>
      <c r="FI915" s="370"/>
      <c r="FJ915" s="370"/>
      <c r="FK915" s="370"/>
      <c r="FL915" s="370"/>
      <c r="FM915" s="370"/>
      <c r="FN915" s="370"/>
      <c r="FO915" s="370"/>
      <c r="FP915" s="370"/>
      <c r="FQ915" s="370"/>
      <c r="FR915" s="370"/>
      <c r="FS915" s="370"/>
      <c r="FT915" s="370"/>
      <c r="FU915" s="370"/>
      <c r="FV915" s="370"/>
    </row>
    <row r="916" spans="1:179" s="363" customFormat="1" ht="13.5">
      <c r="A916" s="307"/>
      <c r="B916" s="307"/>
      <c r="C916" s="307"/>
      <c r="D916" s="417"/>
      <c r="E916" s="367"/>
      <c r="F916" s="367"/>
      <c r="G916" s="367"/>
      <c r="H916" s="367"/>
      <c r="I916" s="367"/>
      <c r="J916" s="389"/>
      <c r="K916" s="389"/>
      <c r="ER916" s="370"/>
      <c r="ES916" s="370"/>
      <c r="ET916" s="370"/>
      <c r="EU916" s="370"/>
      <c r="EV916" s="370"/>
      <c r="EW916" s="370"/>
      <c r="EX916" s="370"/>
      <c r="EY916" s="370"/>
      <c r="EZ916" s="370"/>
      <c r="FA916" s="370"/>
      <c r="FB916" s="370"/>
      <c r="FC916" s="370"/>
      <c r="FD916" s="370"/>
      <c r="FE916" s="370"/>
      <c r="FF916" s="370"/>
      <c r="FG916" s="370"/>
      <c r="FH916" s="370"/>
      <c r="FI916" s="370"/>
      <c r="FJ916" s="370"/>
      <c r="FK916" s="370"/>
      <c r="FL916" s="370"/>
      <c r="FM916" s="370"/>
      <c r="FN916" s="370"/>
      <c r="FO916" s="370"/>
      <c r="FP916" s="370"/>
      <c r="FQ916" s="370"/>
      <c r="FR916" s="370"/>
      <c r="FS916" s="370"/>
      <c r="FT916" s="370"/>
      <c r="FU916" s="370"/>
      <c r="FV916" s="370"/>
      <c r="FW916" s="370"/>
    </row>
    <row r="917" spans="1:178" s="363" customFormat="1" ht="13.5" customHeight="1">
      <c r="A917" s="568" t="s">
        <v>78</v>
      </c>
      <c r="B917" s="568"/>
      <c r="C917" s="568"/>
      <c r="D917" s="373"/>
      <c r="H917" s="422"/>
      <c r="J917" s="423"/>
      <c r="K917" s="269"/>
      <c r="EQ917" s="370"/>
      <c r="ER917" s="370"/>
      <c r="ES917" s="370"/>
      <c r="ET917" s="370"/>
      <c r="EU917" s="370"/>
      <c r="EV917" s="370"/>
      <c r="EW917" s="370"/>
      <c r="EX917" s="370"/>
      <c r="EY917" s="370"/>
      <c r="EZ917" s="370"/>
      <c r="FA917" s="370"/>
      <c r="FB917" s="370"/>
      <c r="FC917" s="370"/>
      <c r="FD917" s="370"/>
      <c r="FE917" s="370"/>
      <c r="FF917" s="370"/>
      <c r="FG917" s="370"/>
      <c r="FH917" s="370"/>
      <c r="FI917" s="370"/>
      <c r="FJ917" s="370"/>
      <c r="FK917" s="370"/>
      <c r="FL917" s="370"/>
      <c r="FM917" s="370"/>
      <c r="FN917" s="370"/>
      <c r="FO917" s="370"/>
      <c r="FP917" s="370"/>
      <c r="FQ917" s="370"/>
      <c r="FR917" s="370"/>
      <c r="FS917" s="370"/>
      <c r="FT917" s="370"/>
      <c r="FU917" s="370"/>
      <c r="FV917" s="370"/>
    </row>
    <row r="918" spans="1:11" s="363" customFormat="1" ht="13.5" customHeight="1">
      <c r="A918" s="370"/>
      <c r="B918" s="370"/>
      <c r="C918" s="370"/>
      <c r="D918" s="370"/>
      <c r="H918" s="422"/>
      <c r="J918" s="423"/>
      <c r="K918" s="269"/>
    </row>
    <row r="919" spans="1:164" s="363" customFormat="1" ht="13.5">
      <c r="A919" s="424"/>
      <c r="B919" s="424"/>
      <c r="C919" s="424"/>
      <c r="D919" s="424"/>
      <c r="E919" s="425"/>
      <c r="F919" s="367"/>
      <c r="G919" s="425"/>
      <c r="H919" s="425"/>
      <c r="I919" s="392"/>
      <c r="J919" s="766" t="s">
        <v>37</v>
      </c>
      <c r="K919" s="766" t="s">
        <v>38</v>
      </c>
      <c r="EC919" s="370"/>
      <c r="ED919" s="370"/>
      <c r="EE919" s="370"/>
      <c r="FC919" s="370"/>
      <c r="FD919" s="370"/>
      <c r="FF919" s="370"/>
      <c r="FG919" s="370"/>
      <c r="FH919" s="370"/>
    </row>
    <row r="920" spans="1:154" s="363" customFormat="1" ht="13.5">
      <c r="A920" s="596" t="s">
        <v>590</v>
      </c>
      <c r="B920" s="617"/>
      <c r="C920" s="617"/>
      <c r="D920" s="617"/>
      <c r="E920" s="618"/>
      <c r="F920" s="597"/>
      <c r="G920" s="618"/>
      <c r="H920" s="618"/>
      <c r="I920" s="619"/>
      <c r="J920" s="599">
        <v>10899</v>
      </c>
      <c r="K920" s="599">
        <v>3368</v>
      </c>
      <c r="EC920" s="370"/>
      <c r="ED920" s="370"/>
      <c r="EW920" s="370"/>
      <c r="EX920" s="370"/>
    </row>
    <row r="921" spans="1:154" s="363" customFormat="1" ht="13.5">
      <c r="A921" s="580" t="s">
        <v>251</v>
      </c>
      <c r="B921" s="991"/>
      <c r="C921" s="991"/>
      <c r="D921" s="991"/>
      <c r="E921" s="620"/>
      <c r="F921" s="581"/>
      <c r="G921" s="620"/>
      <c r="H921" s="620"/>
      <c r="I921" s="621"/>
      <c r="J921" s="622">
        <v>0</v>
      </c>
      <c r="K921" s="622">
        <v>-277</v>
      </c>
      <c r="EC921" s="370"/>
      <c r="ED921" s="370"/>
      <c r="EW921" s="370"/>
      <c r="EX921" s="370"/>
    </row>
    <row r="922" spans="1:178" s="363" customFormat="1" ht="13.5">
      <c r="A922" s="607" t="s">
        <v>655</v>
      </c>
      <c r="B922" s="607"/>
      <c r="C922" s="607"/>
      <c r="D922" s="607"/>
      <c r="E922" s="623"/>
      <c r="F922" s="585"/>
      <c r="G922" s="623"/>
      <c r="H922" s="623"/>
      <c r="I922" s="624"/>
      <c r="J922" s="622">
        <v>76</v>
      </c>
      <c r="K922" s="622">
        <v>36</v>
      </c>
      <c r="EC922" s="370"/>
      <c r="ED922" s="370"/>
      <c r="EO922" s="370"/>
      <c r="EP922" s="370"/>
      <c r="EY922" s="370"/>
      <c r="EZ922" s="370"/>
      <c r="FG922" s="370"/>
      <c r="FH922" s="370"/>
      <c r="FI922" s="370"/>
      <c r="FU922" s="370"/>
      <c r="FV922" s="370"/>
    </row>
    <row r="923" spans="1:178" s="363" customFormat="1" ht="13.5">
      <c r="A923" s="693"/>
      <c r="B923" s="693"/>
      <c r="C923" s="693"/>
      <c r="D923" s="693"/>
      <c r="E923" s="693"/>
      <c r="F923" s="693"/>
      <c r="G923" s="693"/>
      <c r="H923" s="693"/>
      <c r="I923" s="693"/>
      <c r="J923" s="765">
        <v>10975</v>
      </c>
      <c r="K923" s="765">
        <v>3127</v>
      </c>
      <c r="FA923" s="370"/>
      <c r="FB923" s="370"/>
      <c r="FU923" s="370"/>
      <c r="FV923" s="370"/>
    </row>
    <row r="924" spans="1:245" s="363" customFormat="1" ht="13.5">
      <c r="A924" s="394"/>
      <c r="B924" s="394"/>
      <c r="C924" s="394"/>
      <c r="D924" s="394"/>
      <c r="E924" s="428"/>
      <c r="F924" s="428"/>
      <c r="G924" s="428"/>
      <c r="H924" s="428"/>
      <c r="I924" s="428"/>
      <c r="J924" s="429"/>
      <c r="K924" s="429"/>
      <c r="EV924" s="370"/>
      <c r="EW924" s="370"/>
      <c r="EX924" s="370"/>
      <c r="EY924" s="370"/>
      <c r="EZ924" s="370"/>
      <c r="FA924" s="370"/>
      <c r="FB924" s="370"/>
      <c r="FC924" s="370"/>
      <c r="FD924" s="370"/>
      <c r="FE924" s="370"/>
      <c r="FF924" s="370"/>
      <c r="FG924" s="370"/>
      <c r="FH924" s="370"/>
      <c r="FI924" s="370"/>
      <c r="FJ924" s="370"/>
      <c r="FK924" s="370"/>
      <c r="FL924" s="370"/>
      <c r="FM924" s="370"/>
      <c r="FN924" s="370"/>
      <c r="FO924" s="370"/>
      <c r="FP924" s="370"/>
      <c r="FQ924" s="370"/>
      <c r="FR924" s="370"/>
      <c r="FS924" s="370"/>
      <c r="FT924" s="370"/>
      <c r="FU924" s="370"/>
      <c r="FV924" s="370"/>
      <c r="FW924" s="370"/>
      <c r="FX924" s="370"/>
      <c r="FY924" s="370"/>
      <c r="FZ924" s="370"/>
      <c r="GA924" s="370"/>
      <c r="GB924" s="370"/>
      <c r="GC924" s="370"/>
      <c r="GD924" s="370"/>
      <c r="GE924" s="370"/>
      <c r="GF924" s="370"/>
      <c r="GG924" s="370"/>
      <c r="GH924" s="370"/>
      <c r="GI924" s="370"/>
      <c r="GJ924" s="370"/>
      <c r="GK924" s="370"/>
      <c r="GL924" s="370"/>
      <c r="GM924" s="370"/>
      <c r="GN924" s="370"/>
      <c r="GO924" s="370"/>
      <c r="GP924" s="370"/>
      <c r="GQ924" s="370"/>
      <c r="GR924" s="370"/>
      <c r="GS924" s="370"/>
      <c r="GT924" s="370"/>
      <c r="GU924" s="370"/>
      <c r="GV924" s="370"/>
      <c r="GW924" s="370"/>
      <c r="GX924" s="370"/>
      <c r="GY924" s="370"/>
      <c r="GZ924" s="370"/>
      <c r="HA924" s="370"/>
      <c r="HB924" s="370"/>
      <c r="HC924" s="370"/>
      <c r="HD924" s="370"/>
      <c r="HE924" s="370"/>
      <c r="HF924" s="370"/>
      <c r="HG924" s="370"/>
      <c r="HH924" s="370"/>
      <c r="HI924" s="370"/>
      <c r="HJ924" s="370"/>
      <c r="HK924" s="370"/>
      <c r="HL924" s="370"/>
      <c r="HM924" s="370"/>
      <c r="HN924" s="370"/>
      <c r="HO924" s="370"/>
      <c r="HP924" s="370"/>
      <c r="HQ924" s="370"/>
      <c r="HR924" s="370"/>
      <c r="HS924" s="370"/>
      <c r="HT924" s="370"/>
      <c r="HU924" s="370"/>
      <c r="HV924" s="370"/>
      <c r="HW924" s="370"/>
      <c r="HX924" s="370"/>
      <c r="HY924" s="370"/>
      <c r="HZ924" s="370"/>
      <c r="IA924" s="370"/>
      <c r="IB924" s="370"/>
      <c r="IC924" s="370"/>
      <c r="ID924" s="370"/>
      <c r="IE924" s="370"/>
      <c r="IF924" s="370"/>
      <c r="IG924" s="370"/>
      <c r="IH924" s="370"/>
      <c r="II924" s="370"/>
      <c r="IJ924" s="370"/>
      <c r="IK924" s="370"/>
    </row>
    <row r="925" spans="1:245" s="363" customFormat="1" ht="13.5">
      <c r="A925" s="607" t="s">
        <v>247</v>
      </c>
      <c r="B925" s="607"/>
      <c r="C925" s="607"/>
      <c r="D925" s="607"/>
      <c r="E925" s="623"/>
      <c r="F925" s="623"/>
      <c r="G925" s="623"/>
      <c r="H925" s="623"/>
      <c r="I925" s="623"/>
      <c r="J925" s="622">
        <v>-107</v>
      </c>
      <c r="K925" s="622">
        <v>-77</v>
      </c>
      <c r="EE925" s="370"/>
      <c r="EF925" s="370"/>
      <c r="EI925" s="370"/>
      <c r="EK925" s="370"/>
      <c r="EL925" s="370"/>
      <c r="EV925" s="370"/>
      <c r="EW925" s="370"/>
      <c r="EX925" s="370"/>
      <c r="EY925" s="370"/>
      <c r="EZ925" s="370"/>
      <c r="FA925" s="370"/>
      <c r="FB925" s="370"/>
      <c r="FC925" s="370"/>
      <c r="FD925" s="370"/>
      <c r="FE925" s="370"/>
      <c r="FF925" s="370"/>
      <c r="FG925" s="370"/>
      <c r="FH925" s="370"/>
      <c r="FI925" s="370"/>
      <c r="FJ925" s="370"/>
      <c r="FK925" s="370"/>
      <c r="FL925" s="370"/>
      <c r="FM925" s="370"/>
      <c r="FN925" s="370"/>
      <c r="FO925" s="370"/>
      <c r="FP925" s="370"/>
      <c r="FQ925" s="370"/>
      <c r="FR925" s="370"/>
      <c r="FS925" s="370"/>
      <c r="FT925" s="370"/>
      <c r="FU925" s="370"/>
      <c r="FV925" s="370"/>
      <c r="FW925" s="370"/>
      <c r="FX925" s="370"/>
      <c r="FY925" s="370"/>
      <c r="FZ925" s="370"/>
      <c r="GA925" s="370"/>
      <c r="GB925" s="370"/>
      <c r="GC925" s="370"/>
      <c r="GD925" s="370"/>
      <c r="GE925" s="370"/>
      <c r="GF925" s="370"/>
      <c r="GG925" s="370"/>
      <c r="GH925" s="370"/>
      <c r="GI925" s="370"/>
      <c r="GJ925" s="370"/>
      <c r="GK925" s="370"/>
      <c r="GL925" s="370"/>
      <c r="GM925" s="370"/>
      <c r="GN925" s="370"/>
      <c r="GO925" s="370"/>
      <c r="GP925" s="370"/>
      <c r="GQ925" s="370"/>
      <c r="GR925" s="370"/>
      <c r="GS925" s="370"/>
      <c r="GT925" s="370"/>
      <c r="GU925" s="370"/>
      <c r="GV925" s="370"/>
      <c r="GW925" s="370"/>
      <c r="GX925" s="370"/>
      <c r="GY925" s="370"/>
      <c r="GZ925" s="370"/>
      <c r="HA925" s="370"/>
      <c r="HB925" s="370"/>
      <c r="HC925" s="370"/>
      <c r="HD925" s="370"/>
      <c r="HE925" s="370"/>
      <c r="HF925" s="370"/>
      <c r="HG925" s="370"/>
      <c r="HH925" s="370"/>
      <c r="HI925" s="370"/>
      <c r="HJ925" s="370"/>
      <c r="HK925" s="370"/>
      <c r="HL925" s="370"/>
      <c r="HM925" s="370"/>
      <c r="HN925" s="370"/>
      <c r="HO925" s="370"/>
      <c r="HP925" s="370"/>
      <c r="HQ925" s="370"/>
      <c r="HR925" s="370"/>
      <c r="HS925" s="370"/>
      <c r="HT925" s="370"/>
      <c r="HU925" s="370"/>
      <c r="HV925" s="370"/>
      <c r="HW925" s="370"/>
      <c r="HX925" s="370"/>
      <c r="HY925" s="370"/>
      <c r="HZ925" s="370"/>
      <c r="IA925" s="370"/>
      <c r="IB925" s="370"/>
      <c r="IC925" s="370"/>
      <c r="ID925" s="370"/>
      <c r="IE925" s="370"/>
      <c r="IF925" s="370"/>
      <c r="IG925" s="370"/>
      <c r="IH925" s="370"/>
      <c r="II925" s="370"/>
      <c r="IJ925" s="370"/>
      <c r="IK925" s="370"/>
    </row>
    <row r="926" spans="1:245" s="363" customFormat="1" ht="13.5">
      <c r="A926" s="694"/>
      <c r="B926" s="694"/>
      <c r="C926" s="694"/>
      <c r="D926" s="694"/>
      <c r="E926" s="695"/>
      <c r="F926" s="543"/>
      <c r="G926" s="695"/>
      <c r="H926" s="695"/>
      <c r="I926" s="693"/>
      <c r="J926" s="723">
        <v>10867</v>
      </c>
      <c r="K926" s="723">
        <v>3050</v>
      </c>
      <c r="EL926" s="370"/>
      <c r="EV926" s="370"/>
      <c r="EW926" s="370"/>
      <c r="EX926" s="370"/>
      <c r="EY926" s="370"/>
      <c r="EZ926" s="370"/>
      <c r="FA926" s="370"/>
      <c r="FB926" s="370"/>
      <c r="FC926" s="370"/>
      <c r="FD926" s="370"/>
      <c r="FE926" s="370"/>
      <c r="FF926" s="370"/>
      <c r="FG926" s="370"/>
      <c r="FH926" s="370"/>
      <c r="FI926" s="370"/>
      <c r="FJ926" s="370"/>
      <c r="FK926" s="370"/>
      <c r="FL926" s="370"/>
      <c r="FM926" s="370"/>
      <c r="FN926" s="370"/>
      <c r="FO926" s="370"/>
      <c r="FP926" s="370"/>
      <c r="FQ926" s="370"/>
      <c r="FR926" s="370"/>
      <c r="FS926" s="370"/>
      <c r="FT926" s="370"/>
      <c r="FU926" s="370"/>
      <c r="FV926" s="370"/>
      <c r="FW926" s="370"/>
      <c r="FX926" s="370"/>
      <c r="FY926" s="370"/>
      <c r="FZ926" s="370"/>
      <c r="GA926" s="370"/>
      <c r="GB926" s="370"/>
      <c r="GC926" s="370"/>
      <c r="GD926" s="370"/>
      <c r="GE926" s="370"/>
      <c r="GF926" s="370"/>
      <c r="GG926" s="370"/>
      <c r="GH926" s="370"/>
      <c r="GI926" s="370"/>
      <c r="GJ926" s="370"/>
      <c r="GK926" s="370"/>
      <c r="GL926" s="370"/>
      <c r="GM926" s="370"/>
      <c r="GN926" s="370"/>
      <c r="GO926" s="370"/>
      <c r="GP926" s="370"/>
      <c r="GQ926" s="370"/>
      <c r="GR926" s="370"/>
      <c r="GS926" s="370"/>
      <c r="GT926" s="370"/>
      <c r="GU926" s="370"/>
      <c r="GV926" s="370"/>
      <c r="GW926" s="370"/>
      <c r="GX926" s="370"/>
      <c r="GY926" s="370"/>
      <c r="GZ926" s="370"/>
      <c r="HA926" s="370"/>
      <c r="HB926" s="370"/>
      <c r="HC926" s="370"/>
      <c r="HD926" s="370"/>
      <c r="HE926" s="370"/>
      <c r="HF926" s="370"/>
      <c r="HG926" s="370"/>
      <c r="HH926" s="370"/>
      <c r="HI926" s="370"/>
      <c r="HJ926" s="370"/>
      <c r="HK926" s="370"/>
      <c r="HL926" s="370"/>
      <c r="HM926" s="370"/>
      <c r="HN926" s="370"/>
      <c r="HO926" s="370"/>
      <c r="HP926" s="370"/>
      <c r="HQ926" s="370"/>
      <c r="HR926" s="370"/>
      <c r="HS926" s="370"/>
      <c r="HT926" s="370"/>
      <c r="HU926" s="370"/>
      <c r="HV926" s="370"/>
      <c r="HW926" s="370"/>
      <c r="HX926" s="370"/>
      <c r="HY926" s="370"/>
      <c r="HZ926" s="370"/>
      <c r="IA926" s="370"/>
      <c r="IB926" s="370"/>
      <c r="IC926" s="370"/>
      <c r="ID926" s="370"/>
      <c r="IE926" s="370"/>
      <c r="IF926" s="370"/>
      <c r="IG926" s="370"/>
      <c r="IH926" s="370"/>
      <c r="II926" s="370"/>
      <c r="IJ926" s="370"/>
      <c r="IK926" s="370"/>
    </row>
    <row r="927" spans="1:245" s="363" customFormat="1" ht="13.5">
      <c r="A927" s="986"/>
      <c r="B927" s="986"/>
      <c r="C927" s="986"/>
      <c r="D927" s="986"/>
      <c r="E927" s="705"/>
      <c r="F927" s="588"/>
      <c r="G927" s="705"/>
      <c r="H927" s="705"/>
      <c r="I927" s="987"/>
      <c r="J927" s="732"/>
      <c r="K927" s="732"/>
      <c r="EL927" s="370"/>
      <c r="EV927" s="370"/>
      <c r="EW927" s="370"/>
      <c r="EX927" s="370"/>
      <c r="EY927" s="370"/>
      <c r="EZ927" s="370"/>
      <c r="FA927" s="370"/>
      <c r="FB927" s="370"/>
      <c r="FC927" s="370"/>
      <c r="FD927" s="370"/>
      <c r="FE927" s="370"/>
      <c r="FF927" s="370"/>
      <c r="FG927" s="370"/>
      <c r="FH927" s="370"/>
      <c r="FI927" s="370"/>
      <c r="FJ927" s="370"/>
      <c r="FK927" s="370"/>
      <c r="FL927" s="370"/>
      <c r="FM927" s="370"/>
      <c r="FN927" s="370"/>
      <c r="FO927" s="370"/>
      <c r="FP927" s="370"/>
      <c r="FQ927" s="370"/>
      <c r="FR927" s="370"/>
      <c r="FS927" s="370"/>
      <c r="FT927" s="370"/>
      <c r="FU927" s="370"/>
      <c r="FV927" s="370"/>
      <c r="FW927" s="370"/>
      <c r="FX927" s="370"/>
      <c r="FY927" s="370"/>
      <c r="FZ927" s="370"/>
      <c r="GA927" s="370"/>
      <c r="GB927" s="370"/>
      <c r="GC927" s="370"/>
      <c r="GD927" s="370"/>
      <c r="GE927" s="370"/>
      <c r="GF927" s="370"/>
      <c r="GG927" s="370"/>
      <c r="GH927" s="370"/>
      <c r="GI927" s="370"/>
      <c r="GJ927" s="370"/>
      <c r="GK927" s="370"/>
      <c r="GL927" s="370"/>
      <c r="GM927" s="370"/>
      <c r="GN927" s="370"/>
      <c r="GO927" s="370"/>
      <c r="GP927" s="370"/>
      <c r="GQ927" s="370"/>
      <c r="GR927" s="370"/>
      <c r="GS927" s="370"/>
      <c r="GT927" s="370"/>
      <c r="GU927" s="370"/>
      <c r="GV927" s="370"/>
      <c r="GW927" s="370"/>
      <c r="GX927" s="370"/>
      <c r="GY927" s="370"/>
      <c r="GZ927" s="370"/>
      <c r="HA927" s="370"/>
      <c r="HB927" s="370"/>
      <c r="HC927" s="370"/>
      <c r="HD927" s="370"/>
      <c r="HE927" s="370"/>
      <c r="HF927" s="370"/>
      <c r="HG927" s="370"/>
      <c r="HH927" s="370"/>
      <c r="HI927" s="370"/>
      <c r="HJ927" s="370"/>
      <c r="HK927" s="370"/>
      <c r="HL927" s="370"/>
      <c r="HM927" s="370"/>
      <c r="HN927" s="370"/>
      <c r="HO927" s="370"/>
      <c r="HP927" s="370"/>
      <c r="HQ927" s="370"/>
      <c r="HR927" s="370"/>
      <c r="HS927" s="370"/>
      <c r="HT927" s="370"/>
      <c r="HU927" s="370"/>
      <c r="HV927" s="370"/>
      <c r="HW927" s="370"/>
      <c r="HX927" s="370"/>
      <c r="HY927" s="370"/>
      <c r="HZ927" s="370"/>
      <c r="IA927" s="370"/>
      <c r="IB927" s="370"/>
      <c r="IC927" s="370"/>
      <c r="ID927" s="370"/>
      <c r="IE927" s="370"/>
      <c r="IF927" s="370"/>
      <c r="IG927" s="370"/>
      <c r="IH927" s="370"/>
      <c r="II927" s="370"/>
      <c r="IJ927" s="370"/>
      <c r="IK927" s="370"/>
    </row>
    <row r="928" spans="1:245" s="363" customFormat="1" ht="13.5">
      <c r="A928" s="986"/>
      <c r="B928" s="986"/>
      <c r="C928" s="986"/>
      <c r="D928" s="986"/>
      <c r="E928" s="705"/>
      <c r="F928" s="588"/>
      <c r="G928" s="705"/>
      <c r="H928" s="705"/>
      <c r="I928" s="987"/>
      <c r="J928" s="732"/>
      <c r="K928" s="732"/>
      <c r="EL928" s="370"/>
      <c r="EV928" s="370"/>
      <c r="EW928" s="370"/>
      <c r="EX928" s="370"/>
      <c r="EY928" s="370"/>
      <c r="EZ928" s="370"/>
      <c r="FA928" s="370"/>
      <c r="FB928" s="370"/>
      <c r="FC928" s="370"/>
      <c r="FD928" s="370"/>
      <c r="FE928" s="370"/>
      <c r="FF928" s="370"/>
      <c r="FG928" s="370"/>
      <c r="FH928" s="370"/>
      <c r="FI928" s="370"/>
      <c r="FJ928" s="370"/>
      <c r="FK928" s="370"/>
      <c r="FL928" s="370"/>
      <c r="FM928" s="370"/>
      <c r="FN928" s="370"/>
      <c r="FO928" s="370"/>
      <c r="FP928" s="370"/>
      <c r="FQ928" s="370"/>
      <c r="FR928" s="370"/>
      <c r="FS928" s="370"/>
      <c r="FT928" s="370"/>
      <c r="FU928" s="370"/>
      <c r="FV928" s="370"/>
      <c r="FW928" s="370"/>
      <c r="FX928" s="370"/>
      <c r="FY928" s="370"/>
      <c r="FZ928" s="370"/>
      <c r="GA928" s="370"/>
      <c r="GB928" s="370"/>
      <c r="GC928" s="370"/>
      <c r="GD928" s="370"/>
      <c r="GE928" s="370"/>
      <c r="GF928" s="370"/>
      <c r="GG928" s="370"/>
      <c r="GH928" s="370"/>
      <c r="GI928" s="370"/>
      <c r="GJ928" s="370"/>
      <c r="GK928" s="370"/>
      <c r="GL928" s="370"/>
      <c r="GM928" s="370"/>
      <c r="GN928" s="370"/>
      <c r="GO928" s="370"/>
      <c r="GP928" s="370"/>
      <c r="GQ928" s="370"/>
      <c r="GR928" s="370"/>
      <c r="GS928" s="370"/>
      <c r="GT928" s="370"/>
      <c r="GU928" s="370"/>
      <c r="GV928" s="370"/>
      <c r="GW928" s="370"/>
      <c r="GX928" s="370"/>
      <c r="GY928" s="370"/>
      <c r="GZ928" s="370"/>
      <c r="HA928" s="370"/>
      <c r="HB928" s="370"/>
      <c r="HC928" s="370"/>
      <c r="HD928" s="370"/>
      <c r="HE928" s="370"/>
      <c r="HF928" s="370"/>
      <c r="HG928" s="370"/>
      <c r="HH928" s="370"/>
      <c r="HI928" s="370"/>
      <c r="HJ928" s="370"/>
      <c r="HK928" s="370"/>
      <c r="HL928" s="370"/>
      <c r="HM928" s="370"/>
      <c r="HN928" s="370"/>
      <c r="HO928" s="370"/>
      <c r="HP928" s="370"/>
      <c r="HQ928" s="370"/>
      <c r="HR928" s="370"/>
      <c r="HS928" s="370"/>
      <c r="HT928" s="370"/>
      <c r="HU928" s="370"/>
      <c r="HV928" s="370"/>
      <c r="HW928" s="370"/>
      <c r="HX928" s="370"/>
      <c r="HY928" s="370"/>
      <c r="HZ928" s="370"/>
      <c r="IA928" s="370"/>
      <c r="IB928" s="370"/>
      <c r="IC928" s="370"/>
      <c r="ID928" s="370"/>
      <c r="IE928" s="370"/>
      <c r="IF928" s="370"/>
      <c r="IG928" s="370"/>
      <c r="IH928" s="370"/>
      <c r="II928" s="370"/>
      <c r="IJ928" s="370"/>
      <c r="IK928" s="370"/>
    </row>
    <row r="929" spans="1:245" s="363" customFormat="1" ht="15.75">
      <c r="A929" s="568" t="s">
        <v>61</v>
      </c>
      <c r="B929" s="568"/>
      <c r="C929" s="568"/>
      <c r="D929" s="373"/>
      <c r="E929" s="428"/>
      <c r="F929" s="428"/>
      <c r="G929" s="428"/>
      <c r="H929" s="428"/>
      <c r="I929" s="428"/>
      <c r="J929" s="394"/>
      <c r="K929" s="394"/>
      <c r="EB929" s="370"/>
      <c r="EH929" s="370"/>
      <c r="EZ929" s="370"/>
      <c r="FA929" s="370"/>
      <c r="FB929" s="370"/>
      <c r="FC929" s="370"/>
      <c r="FD929" s="370"/>
      <c r="FE929" s="370"/>
      <c r="FF929" s="370"/>
      <c r="FG929" s="370"/>
      <c r="FH929" s="370"/>
      <c r="FI929" s="370"/>
      <c r="FJ929" s="370"/>
      <c r="FK929" s="370"/>
      <c r="FL929" s="370"/>
      <c r="FM929" s="370"/>
      <c r="FN929" s="370"/>
      <c r="FO929" s="370"/>
      <c r="FP929" s="370"/>
      <c r="FQ929" s="370"/>
      <c r="FR929" s="370"/>
      <c r="FS929" s="370"/>
      <c r="FT929" s="370"/>
      <c r="FU929" s="370"/>
      <c r="FV929" s="370"/>
      <c r="FW929" s="370"/>
      <c r="FX929" s="370"/>
      <c r="FY929" s="370"/>
      <c r="FZ929" s="370"/>
      <c r="GA929" s="370"/>
      <c r="GB929" s="370"/>
      <c r="GC929" s="370"/>
      <c r="GD929" s="370"/>
      <c r="GE929" s="370"/>
      <c r="GF929" s="370"/>
      <c r="GG929" s="370"/>
      <c r="GH929" s="370"/>
      <c r="GI929" s="370"/>
      <c r="GJ929" s="370"/>
      <c r="GK929" s="370"/>
      <c r="GL929" s="370"/>
      <c r="GM929" s="370"/>
      <c r="GN929" s="370"/>
      <c r="GO929" s="370"/>
      <c r="GP929" s="370"/>
      <c r="GQ929" s="370"/>
      <c r="GR929" s="370"/>
      <c r="GS929" s="370"/>
      <c r="GT929" s="370"/>
      <c r="GU929" s="370"/>
      <c r="GV929" s="370"/>
      <c r="GW929" s="370"/>
      <c r="GX929" s="370"/>
      <c r="GY929" s="370"/>
      <c r="GZ929" s="370"/>
      <c r="HA929" s="370"/>
      <c r="HB929" s="370"/>
      <c r="HC929" s="370"/>
      <c r="HD929" s="370"/>
      <c r="HE929" s="370"/>
      <c r="HF929" s="370"/>
      <c r="HG929" s="370"/>
      <c r="HH929" s="370"/>
      <c r="HI929" s="370"/>
      <c r="HJ929" s="370"/>
      <c r="HK929" s="370"/>
      <c r="HL929" s="370"/>
      <c r="HM929" s="370"/>
      <c r="HN929" s="370"/>
      <c r="HO929" s="370"/>
      <c r="HP929" s="370"/>
      <c r="HQ929" s="370"/>
      <c r="HR929" s="370"/>
      <c r="HS929" s="370"/>
      <c r="HT929" s="370"/>
      <c r="HU929" s="370"/>
      <c r="HV929" s="370"/>
      <c r="HW929" s="370"/>
      <c r="HX929" s="370"/>
      <c r="HY929" s="370"/>
      <c r="HZ929" s="370"/>
      <c r="IA929" s="370"/>
      <c r="IB929" s="370"/>
      <c r="IC929" s="370"/>
      <c r="ID929" s="370"/>
      <c r="IE929" s="370"/>
      <c r="IF929" s="370"/>
      <c r="IG929" s="370"/>
      <c r="IH929" s="370"/>
      <c r="II929" s="370"/>
      <c r="IJ929" s="370"/>
      <c r="IK929" s="370"/>
    </row>
    <row r="930" spans="1:245" s="363" customFormat="1" ht="13.5">
      <c r="A930" s="428"/>
      <c r="B930" s="428"/>
      <c r="C930" s="428"/>
      <c r="D930" s="428"/>
      <c r="E930" s="428"/>
      <c r="F930" s="428"/>
      <c r="G930" s="428"/>
      <c r="H930" s="428"/>
      <c r="I930" s="428"/>
      <c r="J930" s="429"/>
      <c r="K930" s="429"/>
      <c r="EC930" s="370"/>
      <c r="ED930" s="370"/>
      <c r="EE930" s="370"/>
      <c r="EQ930" s="370"/>
      <c r="ER930" s="370"/>
      <c r="ES930" s="370"/>
      <c r="ET930" s="370"/>
      <c r="EU930" s="370"/>
      <c r="EV930" s="370"/>
      <c r="EW930" s="370"/>
      <c r="EX930" s="370"/>
      <c r="EY930" s="370"/>
      <c r="EZ930" s="370"/>
      <c r="FA930" s="370"/>
      <c r="FB930" s="370"/>
      <c r="FC930" s="370"/>
      <c r="FD930" s="370"/>
      <c r="FE930" s="370"/>
      <c r="FF930" s="370"/>
      <c r="FG930" s="370"/>
      <c r="FH930" s="370"/>
      <c r="FI930" s="370"/>
      <c r="FJ930" s="370"/>
      <c r="FK930" s="370"/>
      <c r="FL930" s="370"/>
      <c r="FM930" s="370"/>
      <c r="FN930" s="370"/>
      <c r="FO930" s="370"/>
      <c r="FP930" s="370"/>
      <c r="FQ930" s="370"/>
      <c r="FR930" s="370"/>
      <c r="FS930" s="370"/>
      <c r="FT930" s="370"/>
      <c r="FU930" s="370"/>
      <c r="FV930" s="370"/>
      <c r="FW930" s="370"/>
      <c r="FX930" s="370"/>
      <c r="FY930" s="370"/>
      <c r="FZ930" s="370"/>
      <c r="GA930" s="370"/>
      <c r="GB930" s="370"/>
      <c r="GC930" s="370"/>
      <c r="GD930" s="370"/>
      <c r="GE930" s="370"/>
      <c r="GF930" s="370"/>
      <c r="GG930" s="370"/>
      <c r="GH930" s="370"/>
      <c r="GI930" s="370"/>
      <c r="GJ930" s="370"/>
      <c r="GK930" s="370"/>
      <c r="GL930" s="370"/>
      <c r="GM930" s="370"/>
      <c r="GN930" s="370"/>
      <c r="GO930" s="370"/>
      <c r="GP930" s="370"/>
      <c r="GQ930" s="370"/>
      <c r="GR930" s="370"/>
      <c r="GS930" s="370"/>
      <c r="GT930" s="370"/>
      <c r="GU930" s="370"/>
      <c r="GV930" s="370"/>
      <c r="GW930" s="370"/>
      <c r="GX930" s="370"/>
      <c r="GY930" s="370"/>
      <c r="GZ930" s="370"/>
      <c r="HA930" s="370"/>
      <c r="HB930" s="370"/>
      <c r="HC930" s="370"/>
      <c r="HD930" s="370"/>
      <c r="HE930" s="370"/>
      <c r="HF930" s="370"/>
      <c r="HG930" s="370"/>
      <c r="HH930" s="370"/>
      <c r="HI930" s="370"/>
      <c r="HJ930" s="370"/>
      <c r="HK930" s="370"/>
      <c r="HL930" s="370"/>
      <c r="HM930" s="370"/>
      <c r="HN930" s="370"/>
      <c r="HO930" s="370"/>
      <c r="HP930" s="370"/>
      <c r="HQ930" s="370"/>
      <c r="HR930" s="370"/>
      <c r="HS930" s="370"/>
      <c r="HT930" s="370"/>
      <c r="HU930" s="370"/>
      <c r="HV930" s="370"/>
      <c r="HW930" s="370"/>
      <c r="HX930" s="370"/>
      <c r="HY930" s="370"/>
      <c r="HZ930" s="370"/>
      <c r="IA930" s="370"/>
      <c r="IB930" s="370"/>
      <c r="IC930" s="370"/>
      <c r="ID930" s="370"/>
      <c r="IE930" s="370"/>
      <c r="IF930" s="370"/>
      <c r="IG930" s="370"/>
      <c r="IH930" s="370"/>
      <c r="II930" s="370"/>
      <c r="IJ930" s="370"/>
      <c r="IK930" s="370"/>
    </row>
    <row r="931" spans="1:245" s="363" customFormat="1" ht="13.5">
      <c r="A931" s="424"/>
      <c r="B931" s="424"/>
      <c r="C931" s="424"/>
      <c r="D931" s="424"/>
      <c r="E931" s="425"/>
      <c r="F931" s="367"/>
      <c r="G931" s="425"/>
      <c r="H931" s="425"/>
      <c r="I931" s="392"/>
      <c r="J931" s="766" t="s">
        <v>37</v>
      </c>
      <c r="K931" s="766" t="s">
        <v>38</v>
      </c>
      <c r="EC931" s="370"/>
      <c r="ED931" s="370"/>
      <c r="EZ931" s="370"/>
      <c r="FA931" s="370"/>
      <c r="FB931" s="370"/>
      <c r="FC931" s="370"/>
      <c r="FD931" s="370"/>
      <c r="FE931" s="370"/>
      <c r="FF931" s="370"/>
      <c r="FG931" s="370"/>
      <c r="FH931" s="370"/>
      <c r="FI931" s="370"/>
      <c r="FJ931" s="370"/>
      <c r="FK931" s="370"/>
      <c r="FL931" s="370"/>
      <c r="FM931" s="370"/>
      <c r="FN931" s="370"/>
      <c r="FO931" s="370"/>
      <c r="FP931" s="370"/>
      <c r="FQ931" s="370"/>
      <c r="FR931" s="370"/>
      <c r="FS931" s="370"/>
      <c r="FT931" s="370"/>
      <c r="FU931" s="370"/>
      <c r="FV931" s="370"/>
      <c r="FW931" s="370"/>
      <c r="FX931" s="370"/>
      <c r="FY931" s="370"/>
      <c r="FZ931" s="370"/>
      <c r="GA931" s="370"/>
      <c r="GB931" s="370"/>
      <c r="GC931" s="370"/>
      <c r="GD931" s="370"/>
      <c r="GE931" s="370"/>
      <c r="GF931" s="370"/>
      <c r="GG931" s="370"/>
      <c r="GH931" s="370"/>
      <c r="GI931" s="370"/>
      <c r="GJ931" s="370"/>
      <c r="GK931" s="370"/>
      <c r="GL931" s="370"/>
      <c r="GM931" s="370"/>
      <c r="GN931" s="370"/>
      <c r="GO931" s="370"/>
      <c r="GP931" s="370"/>
      <c r="GQ931" s="370"/>
      <c r="GR931" s="370"/>
      <c r="GS931" s="370"/>
      <c r="GT931" s="370"/>
      <c r="GU931" s="370"/>
      <c r="GV931" s="370"/>
      <c r="GW931" s="370"/>
      <c r="GX931" s="370"/>
      <c r="GY931" s="370"/>
      <c r="GZ931" s="370"/>
      <c r="HA931" s="370"/>
      <c r="HB931" s="370"/>
      <c r="HC931" s="370"/>
      <c r="HD931" s="370"/>
      <c r="HE931" s="370"/>
      <c r="HF931" s="370"/>
      <c r="HG931" s="370"/>
      <c r="HH931" s="370"/>
      <c r="HI931" s="370"/>
      <c r="HJ931" s="370"/>
      <c r="HK931" s="370"/>
      <c r="HL931" s="370"/>
      <c r="HM931" s="370"/>
      <c r="HN931" s="370"/>
      <c r="HO931" s="370"/>
      <c r="HP931" s="370"/>
      <c r="HQ931" s="370"/>
      <c r="HR931" s="370"/>
      <c r="HS931" s="370"/>
      <c r="HT931" s="370"/>
      <c r="HU931" s="370"/>
      <c r="HV931" s="370"/>
      <c r="HW931" s="370"/>
      <c r="HX931" s="370"/>
      <c r="HY931" s="370"/>
      <c r="HZ931" s="370"/>
      <c r="IA931" s="370"/>
      <c r="IB931" s="370"/>
      <c r="IC931" s="370"/>
      <c r="ID931" s="370"/>
      <c r="IE931" s="370"/>
      <c r="IF931" s="370"/>
      <c r="IG931" s="370"/>
      <c r="IH931" s="370"/>
      <c r="II931" s="370"/>
      <c r="IJ931" s="370"/>
      <c r="IK931" s="370"/>
    </row>
    <row r="932" spans="1:245" s="363" customFormat="1" ht="13.5">
      <c r="A932" s="609" t="s">
        <v>377</v>
      </c>
      <c r="B932" s="609"/>
      <c r="C932" s="609"/>
      <c r="D932" s="609"/>
      <c r="E932" s="625"/>
      <c r="F932" s="610"/>
      <c r="G932" s="625"/>
      <c r="H932" s="625"/>
      <c r="I932" s="626"/>
      <c r="J932" s="627">
        <v>3659</v>
      </c>
      <c r="K932" s="627">
        <v>2508</v>
      </c>
      <c r="EC932" s="370"/>
      <c r="ED932" s="370"/>
      <c r="EE932" s="370"/>
      <c r="EZ932" s="370"/>
      <c r="FA932" s="370"/>
      <c r="FB932" s="370"/>
      <c r="FC932" s="370"/>
      <c r="FD932" s="370"/>
      <c r="FE932" s="370"/>
      <c r="FF932" s="370"/>
      <c r="FG932" s="370"/>
      <c r="FH932" s="370"/>
      <c r="FI932" s="370"/>
      <c r="FJ932" s="370"/>
      <c r="FK932" s="370"/>
      <c r="FL932" s="370"/>
      <c r="FM932" s="370"/>
      <c r="FN932" s="370"/>
      <c r="FO932" s="370"/>
      <c r="FP932" s="370"/>
      <c r="FQ932" s="370"/>
      <c r="FR932" s="370"/>
      <c r="FS932" s="370"/>
      <c r="FT932" s="370"/>
      <c r="FU932" s="370"/>
      <c r="FV932" s="370"/>
      <c r="FW932" s="370"/>
      <c r="FX932" s="370"/>
      <c r="FY932" s="370"/>
      <c r="FZ932" s="370"/>
      <c r="GA932" s="370"/>
      <c r="GB932" s="370"/>
      <c r="GC932" s="370"/>
      <c r="GD932" s="370"/>
      <c r="GE932" s="370"/>
      <c r="GF932" s="370"/>
      <c r="GG932" s="370"/>
      <c r="GH932" s="370"/>
      <c r="GI932" s="370"/>
      <c r="GJ932" s="370"/>
      <c r="GK932" s="370"/>
      <c r="GL932" s="370"/>
      <c r="GM932" s="370"/>
      <c r="GN932" s="370"/>
      <c r="GO932" s="370"/>
      <c r="GP932" s="370"/>
      <c r="GQ932" s="370"/>
      <c r="GR932" s="370"/>
      <c r="GS932" s="370"/>
      <c r="GT932" s="370"/>
      <c r="GU932" s="370"/>
      <c r="GV932" s="370"/>
      <c r="GW932" s="370"/>
      <c r="GX932" s="370"/>
      <c r="GY932" s="370"/>
      <c r="GZ932" s="370"/>
      <c r="HA932" s="370"/>
      <c r="HB932" s="370"/>
      <c r="HC932" s="370"/>
      <c r="HD932" s="370"/>
      <c r="HE932" s="370"/>
      <c r="HF932" s="370"/>
      <c r="HG932" s="370"/>
      <c r="HH932" s="370"/>
      <c r="HI932" s="370"/>
      <c r="HJ932" s="370"/>
      <c r="HK932" s="370"/>
      <c r="HL932" s="370"/>
      <c r="HM932" s="370"/>
      <c r="HN932" s="370"/>
      <c r="HO932" s="370"/>
      <c r="HP932" s="370"/>
      <c r="HQ932" s="370"/>
      <c r="HR932" s="370"/>
      <c r="HS932" s="370"/>
      <c r="HT932" s="370"/>
      <c r="HU932" s="370"/>
      <c r="HV932" s="370"/>
      <c r="HW932" s="370"/>
      <c r="HX932" s="370"/>
      <c r="HY932" s="370"/>
      <c r="HZ932" s="370"/>
      <c r="IA932" s="370"/>
      <c r="IB932" s="370"/>
      <c r="IC932" s="370"/>
      <c r="ID932" s="370"/>
      <c r="IE932" s="370"/>
      <c r="IF932" s="370"/>
      <c r="IG932" s="370"/>
      <c r="IH932" s="370"/>
      <c r="II932" s="370"/>
      <c r="IJ932" s="370"/>
      <c r="IK932" s="370"/>
    </row>
    <row r="933" spans="1:245" s="363" customFormat="1" ht="13.5">
      <c r="A933" s="607" t="s">
        <v>378</v>
      </c>
      <c r="B933" s="607"/>
      <c r="C933" s="607"/>
      <c r="D933" s="607"/>
      <c r="E933" s="623"/>
      <c r="F933" s="585"/>
      <c r="G933" s="623"/>
      <c r="H933" s="623"/>
      <c r="I933" s="624"/>
      <c r="J933" s="622">
        <v>-1992</v>
      </c>
      <c r="K933" s="622">
        <v>698</v>
      </c>
      <c r="EC933" s="370"/>
      <c r="ED933" s="370"/>
      <c r="EV933" s="370"/>
      <c r="EW933" s="370"/>
      <c r="EX933" s="370"/>
      <c r="EY933" s="370"/>
      <c r="EZ933" s="370"/>
      <c r="FA933" s="370"/>
      <c r="FB933" s="370"/>
      <c r="FC933" s="370"/>
      <c r="FD933" s="370"/>
      <c r="FE933" s="370"/>
      <c r="FF933" s="370"/>
      <c r="FG933" s="370"/>
      <c r="FH933" s="370"/>
      <c r="FI933" s="370"/>
      <c r="FJ933" s="370"/>
      <c r="FK933" s="370"/>
      <c r="FL933" s="370"/>
      <c r="FM933" s="370"/>
      <c r="FN933" s="370"/>
      <c r="FO933" s="370"/>
      <c r="FP933" s="370"/>
      <c r="FQ933" s="370"/>
      <c r="FR933" s="370"/>
      <c r="FS933" s="370"/>
      <c r="FT933" s="370"/>
      <c r="FU933" s="370"/>
      <c r="FV933" s="370"/>
      <c r="FW933" s="370"/>
      <c r="FX933" s="370"/>
      <c r="FY933" s="370"/>
      <c r="FZ933" s="370"/>
      <c r="GA933" s="370"/>
      <c r="GB933" s="370"/>
      <c r="GC933" s="370"/>
      <c r="GD933" s="370"/>
      <c r="GE933" s="370"/>
      <c r="GF933" s="370"/>
      <c r="GG933" s="370"/>
      <c r="GH933" s="370"/>
      <c r="GI933" s="370"/>
      <c r="GJ933" s="370"/>
      <c r="GK933" s="370"/>
      <c r="GL933" s="370"/>
      <c r="GM933" s="370"/>
      <c r="GN933" s="370"/>
      <c r="GO933" s="370"/>
      <c r="GP933" s="370"/>
      <c r="GQ933" s="370"/>
      <c r="GR933" s="370"/>
      <c r="GS933" s="370"/>
      <c r="GT933" s="370"/>
      <c r="GU933" s="370"/>
      <c r="GV933" s="370"/>
      <c r="GW933" s="370"/>
      <c r="GX933" s="370"/>
      <c r="GY933" s="370"/>
      <c r="GZ933" s="370"/>
      <c r="HA933" s="370"/>
      <c r="HB933" s="370"/>
      <c r="HC933" s="370"/>
      <c r="HD933" s="370"/>
      <c r="HE933" s="370"/>
      <c r="HF933" s="370"/>
      <c r="HG933" s="370"/>
      <c r="HH933" s="370"/>
      <c r="HI933" s="370"/>
      <c r="HJ933" s="370"/>
      <c r="HK933" s="370"/>
      <c r="HL933" s="370"/>
      <c r="HM933" s="370"/>
      <c r="HN933" s="370"/>
      <c r="HO933" s="370"/>
      <c r="HP933" s="370"/>
      <c r="HQ933" s="370"/>
      <c r="HR933" s="370"/>
      <c r="HS933" s="370"/>
      <c r="HT933" s="370"/>
      <c r="HU933" s="370"/>
      <c r="HV933" s="370"/>
      <c r="HW933" s="370"/>
      <c r="HX933" s="370"/>
      <c r="HY933" s="370"/>
      <c r="HZ933" s="370"/>
      <c r="IA933" s="370"/>
      <c r="IB933" s="370"/>
      <c r="IC933" s="370"/>
      <c r="ID933" s="370"/>
      <c r="IE933" s="370"/>
      <c r="IF933" s="370"/>
      <c r="IG933" s="370"/>
      <c r="IH933" s="370"/>
      <c r="II933" s="370"/>
      <c r="IJ933" s="370"/>
      <c r="IK933" s="370"/>
    </row>
    <row r="934" spans="1:245" s="363" customFormat="1" ht="13.5">
      <c r="A934" s="696"/>
      <c r="B934" s="696"/>
      <c r="C934" s="696"/>
      <c r="D934" s="696"/>
      <c r="E934" s="697"/>
      <c r="F934" s="690"/>
      <c r="G934" s="697"/>
      <c r="H934" s="697"/>
      <c r="I934" s="698"/>
      <c r="J934" s="723">
        <v>1667</v>
      </c>
      <c r="K934" s="723">
        <v>3206</v>
      </c>
      <c r="EA934" s="370"/>
      <c r="EB934" s="370"/>
      <c r="EC934" s="370"/>
      <c r="ED934" s="370"/>
      <c r="EE934" s="370"/>
      <c r="EF934" s="370"/>
      <c r="EG934" s="370"/>
      <c r="EI934" s="370"/>
      <c r="EJ934" s="370"/>
      <c r="EV934" s="370"/>
      <c r="EW934" s="370"/>
      <c r="EX934" s="370"/>
      <c r="EY934" s="370"/>
      <c r="EZ934" s="370"/>
      <c r="FA934" s="370"/>
      <c r="FB934" s="370"/>
      <c r="FC934" s="370"/>
      <c r="FD934" s="370"/>
      <c r="FE934" s="370"/>
      <c r="FF934" s="370"/>
      <c r="FG934" s="370"/>
      <c r="FH934" s="370"/>
      <c r="FI934" s="370"/>
      <c r="FJ934" s="370"/>
      <c r="FK934" s="370"/>
      <c r="FL934" s="370"/>
      <c r="FM934" s="370"/>
      <c r="FN934" s="370"/>
      <c r="FO934" s="370"/>
      <c r="FP934" s="370"/>
      <c r="FQ934" s="370"/>
      <c r="FR934" s="370"/>
      <c r="FS934" s="370"/>
      <c r="FT934" s="370"/>
      <c r="FU934" s="370"/>
      <c r="FV934" s="370"/>
      <c r="FW934" s="370"/>
      <c r="FX934" s="370"/>
      <c r="FY934" s="370"/>
      <c r="FZ934" s="370"/>
      <c r="GA934" s="370"/>
      <c r="GB934" s="370"/>
      <c r="GC934" s="370"/>
      <c r="GD934" s="370"/>
      <c r="GE934" s="370"/>
      <c r="GF934" s="370"/>
      <c r="GG934" s="370"/>
      <c r="GH934" s="370"/>
      <c r="GI934" s="370"/>
      <c r="GJ934" s="370"/>
      <c r="GK934" s="370"/>
      <c r="GL934" s="370"/>
      <c r="GM934" s="370"/>
      <c r="GN934" s="370"/>
      <c r="GO934" s="370"/>
      <c r="GP934" s="370"/>
      <c r="GQ934" s="370"/>
      <c r="GR934" s="370"/>
      <c r="GS934" s="370"/>
      <c r="GT934" s="370"/>
      <c r="GU934" s="370"/>
      <c r="GV934" s="370"/>
      <c r="GW934" s="370"/>
      <c r="GX934" s="370"/>
      <c r="GY934" s="370"/>
      <c r="GZ934" s="370"/>
      <c r="HA934" s="370"/>
      <c r="HB934" s="370"/>
      <c r="HC934" s="370"/>
      <c r="HD934" s="370"/>
      <c r="HE934" s="370"/>
      <c r="HF934" s="370"/>
      <c r="HG934" s="370"/>
      <c r="HH934" s="370"/>
      <c r="HI934" s="370"/>
      <c r="HJ934" s="370"/>
      <c r="HK934" s="370"/>
      <c r="HL934" s="370"/>
      <c r="HM934" s="370"/>
      <c r="HN934" s="370"/>
      <c r="HO934" s="370"/>
      <c r="HP934" s="370"/>
      <c r="HQ934" s="370"/>
      <c r="HR934" s="370"/>
      <c r="HS934" s="370"/>
      <c r="HT934" s="370"/>
      <c r="HU934" s="370"/>
      <c r="HV934" s="370"/>
      <c r="HW934" s="370"/>
      <c r="HX934" s="370"/>
      <c r="HY934" s="370"/>
      <c r="HZ934" s="370"/>
      <c r="IA934" s="370"/>
      <c r="IB934" s="370"/>
      <c r="IC934" s="370"/>
      <c r="ID934" s="370"/>
      <c r="IE934" s="370"/>
      <c r="IF934" s="370"/>
      <c r="IG934" s="370"/>
      <c r="IH934" s="370"/>
      <c r="II934" s="370"/>
      <c r="IJ934" s="370"/>
      <c r="IK934" s="370"/>
    </row>
    <row r="935" spans="1:245" s="363" customFormat="1" ht="13.5">
      <c r="A935" s="273"/>
      <c r="B935" s="273"/>
      <c r="C935" s="273"/>
      <c r="D935" s="273"/>
      <c r="E935" s="360"/>
      <c r="F935" s="337"/>
      <c r="G935" s="360"/>
      <c r="H935" s="360"/>
      <c r="I935" s="427"/>
      <c r="J935" s="389"/>
      <c r="K935" s="389"/>
      <c r="EA935" s="370"/>
      <c r="EB935" s="370"/>
      <c r="EC935" s="370"/>
      <c r="ED935" s="370"/>
      <c r="EE935" s="370"/>
      <c r="EF935" s="370"/>
      <c r="EG935" s="370"/>
      <c r="EI935" s="370"/>
      <c r="EJ935" s="370"/>
      <c r="EV935" s="370"/>
      <c r="EW935" s="370"/>
      <c r="EX935" s="370"/>
      <c r="EY935" s="370"/>
      <c r="EZ935" s="370"/>
      <c r="FA935" s="370"/>
      <c r="FB935" s="370"/>
      <c r="FC935" s="370"/>
      <c r="FD935" s="370"/>
      <c r="FE935" s="370"/>
      <c r="FF935" s="370"/>
      <c r="FG935" s="370"/>
      <c r="FH935" s="370"/>
      <c r="FI935" s="370"/>
      <c r="FJ935" s="370"/>
      <c r="FK935" s="370"/>
      <c r="FL935" s="370"/>
      <c r="FM935" s="370"/>
      <c r="FN935" s="370"/>
      <c r="FO935" s="370"/>
      <c r="FP935" s="370"/>
      <c r="FQ935" s="370"/>
      <c r="FR935" s="370"/>
      <c r="FS935" s="370"/>
      <c r="FT935" s="370"/>
      <c r="FU935" s="370"/>
      <c r="FV935" s="370"/>
      <c r="FW935" s="370"/>
      <c r="FX935" s="370"/>
      <c r="FY935" s="370"/>
      <c r="FZ935" s="370"/>
      <c r="GA935" s="370"/>
      <c r="GB935" s="370"/>
      <c r="GC935" s="370"/>
      <c r="GD935" s="370"/>
      <c r="GE935" s="370"/>
      <c r="GF935" s="370"/>
      <c r="GG935" s="370"/>
      <c r="GH935" s="370"/>
      <c r="GI935" s="370"/>
      <c r="GJ935" s="370"/>
      <c r="GK935" s="370"/>
      <c r="GL935" s="370"/>
      <c r="GM935" s="370"/>
      <c r="GN935" s="370"/>
      <c r="GO935" s="370"/>
      <c r="GP935" s="370"/>
      <c r="GQ935" s="370"/>
      <c r="GR935" s="370"/>
      <c r="GS935" s="370"/>
      <c r="GT935" s="370"/>
      <c r="GU935" s="370"/>
      <c r="GV935" s="370"/>
      <c r="GW935" s="370"/>
      <c r="GX935" s="370"/>
      <c r="GY935" s="370"/>
      <c r="GZ935" s="370"/>
      <c r="HA935" s="370"/>
      <c r="HB935" s="370"/>
      <c r="HC935" s="370"/>
      <c r="HD935" s="370"/>
      <c r="HE935" s="370"/>
      <c r="HF935" s="370"/>
      <c r="HG935" s="370"/>
      <c r="HH935" s="370"/>
      <c r="HI935" s="370"/>
      <c r="HJ935" s="370"/>
      <c r="HK935" s="370"/>
      <c r="HL935" s="370"/>
      <c r="HM935" s="370"/>
      <c r="HN935" s="370"/>
      <c r="HO935" s="370"/>
      <c r="HP935" s="370"/>
      <c r="HQ935" s="370"/>
      <c r="HR935" s="370"/>
      <c r="HS935" s="370"/>
      <c r="HT935" s="370"/>
      <c r="HU935" s="370"/>
      <c r="HV935" s="370"/>
      <c r="HW935" s="370"/>
      <c r="HX935" s="370"/>
      <c r="HY935" s="370"/>
      <c r="HZ935" s="370"/>
      <c r="IA935" s="370"/>
      <c r="IB935" s="370"/>
      <c r="IC935" s="370"/>
      <c r="ID935" s="370"/>
      <c r="IE935" s="370"/>
      <c r="IF935" s="370"/>
      <c r="IG935" s="370"/>
      <c r="IH935" s="370"/>
      <c r="II935" s="370"/>
      <c r="IJ935" s="370"/>
      <c r="IK935" s="370"/>
    </row>
    <row r="936" spans="1:245" s="363" customFormat="1" ht="12.75" customHeight="1">
      <c r="A936" s="1049" t="s">
        <v>703</v>
      </c>
      <c r="B936" s="1049"/>
      <c r="C936" s="1049"/>
      <c r="D936" s="1049"/>
      <c r="E936" s="1049"/>
      <c r="F936" s="1049"/>
      <c r="G936" s="1049"/>
      <c r="H936" s="1049"/>
      <c r="I936" s="1049"/>
      <c r="J936" s="1049"/>
      <c r="K936" s="1049"/>
      <c r="EE936" s="370"/>
      <c r="EF936" s="370"/>
      <c r="EV936" s="370"/>
      <c r="EW936" s="370"/>
      <c r="EX936" s="370"/>
      <c r="EY936" s="370"/>
      <c r="EZ936" s="370"/>
      <c r="FA936" s="370"/>
      <c r="FB936" s="370"/>
      <c r="FC936" s="370"/>
      <c r="FD936" s="370"/>
      <c r="FE936" s="370"/>
      <c r="FF936" s="370"/>
      <c r="FG936" s="370"/>
      <c r="FH936" s="370"/>
      <c r="FI936" s="370"/>
      <c r="FJ936" s="370"/>
      <c r="FK936" s="370"/>
      <c r="FL936" s="370"/>
      <c r="FM936" s="370"/>
      <c r="FN936" s="370"/>
      <c r="FO936" s="370"/>
      <c r="FP936" s="370"/>
      <c r="FQ936" s="370"/>
      <c r="FR936" s="370"/>
      <c r="FS936" s="370"/>
      <c r="FT936" s="370"/>
      <c r="FU936" s="370"/>
      <c r="FV936" s="370"/>
      <c r="FW936" s="370"/>
      <c r="FX936" s="370"/>
      <c r="FY936" s="370"/>
      <c r="FZ936" s="370"/>
      <c r="GA936" s="370"/>
      <c r="GB936" s="370"/>
      <c r="GC936" s="370"/>
      <c r="GD936" s="370"/>
      <c r="GE936" s="370"/>
      <c r="GF936" s="370"/>
      <c r="GG936" s="370"/>
      <c r="GH936" s="370"/>
      <c r="GI936" s="370"/>
      <c r="GJ936" s="370"/>
      <c r="GK936" s="370"/>
      <c r="GL936" s="370"/>
      <c r="GM936" s="370"/>
      <c r="GN936" s="370"/>
      <c r="GO936" s="370"/>
      <c r="GP936" s="370"/>
      <c r="GQ936" s="370"/>
      <c r="GR936" s="370"/>
      <c r="GS936" s="370"/>
      <c r="GT936" s="370"/>
      <c r="GU936" s="370"/>
      <c r="GV936" s="370"/>
      <c r="GW936" s="370"/>
      <c r="GX936" s="370"/>
      <c r="GY936" s="370"/>
      <c r="GZ936" s="370"/>
      <c r="HA936" s="370"/>
      <c r="HB936" s="370"/>
      <c r="HC936" s="370"/>
      <c r="HD936" s="370"/>
      <c r="HE936" s="370"/>
      <c r="HF936" s="370"/>
      <c r="HG936" s="370"/>
      <c r="HH936" s="370"/>
      <c r="HI936" s="370"/>
      <c r="HJ936" s="370"/>
      <c r="HK936" s="370"/>
      <c r="HL936" s="370"/>
      <c r="HM936" s="370"/>
      <c r="HN936" s="370"/>
      <c r="HO936" s="370"/>
      <c r="HP936" s="370"/>
      <c r="HQ936" s="370"/>
      <c r="HR936" s="370"/>
      <c r="HS936" s="370"/>
      <c r="HT936" s="370"/>
      <c r="HU936" s="370"/>
      <c r="HV936" s="370"/>
      <c r="HW936" s="370"/>
      <c r="HX936" s="370"/>
      <c r="HY936" s="370"/>
      <c r="HZ936" s="370"/>
      <c r="IA936" s="370"/>
      <c r="IB936" s="370"/>
      <c r="IC936" s="370"/>
      <c r="ID936" s="370"/>
      <c r="IE936" s="370"/>
      <c r="IF936" s="370"/>
      <c r="IG936" s="370"/>
      <c r="IH936" s="370"/>
      <c r="II936" s="370"/>
      <c r="IJ936" s="370"/>
      <c r="IK936" s="370"/>
    </row>
    <row r="937" spans="1:245" s="363" customFormat="1" ht="13.5">
      <c r="A937" s="609" t="s">
        <v>513</v>
      </c>
      <c r="B937" s="609"/>
      <c r="C937" s="609"/>
      <c r="D937" s="609"/>
      <c r="E937" s="625"/>
      <c r="F937" s="610"/>
      <c r="G937" s="625"/>
      <c r="H937" s="625"/>
      <c r="I937" s="626"/>
      <c r="J937" s="628">
        <v>31140</v>
      </c>
      <c r="K937" s="628">
        <v>29509</v>
      </c>
      <c r="EA937" s="370"/>
      <c r="EB937" s="370"/>
      <c r="EQ937" s="370"/>
      <c r="ER937" s="370"/>
      <c r="ES937" s="370"/>
      <c r="ET937" s="370"/>
      <c r="EU937" s="370"/>
      <c r="EV937" s="370"/>
      <c r="EW937" s="370"/>
      <c r="EX937" s="370"/>
      <c r="EY937" s="370"/>
      <c r="EZ937" s="370"/>
      <c r="FA937" s="370"/>
      <c r="FB937" s="370"/>
      <c r="FC937" s="370"/>
      <c r="FD937" s="370"/>
      <c r="FE937" s="370"/>
      <c r="FF937" s="370"/>
      <c r="FG937" s="370"/>
      <c r="FH937" s="370"/>
      <c r="FI937" s="370"/>
      <c r="FJ937" s="370"/>
      <c r="FK937" s="370"/>
      <c r="FL937" s="370"/>
      <c r="FM937" s="370"/>
      <c r="FN937" s="370"/>
      <c r="FO937" s="370"/>
      <c r="FP937" s="370"/>
      <c r="FQ937" s="370"/>
      <c r="FR937" s="370"/>
      <c r="FS937" s="370"/>
      <c r="FT937" s="370"/>
      <c r="FU937" s="370"/>
      <c r="FV937" s="370"/>
      <c r="FW937" s="370"/>
      <c r="FX937" s="370"/>
      <c r="FY937" s="370"/>
      <c r="FZ937" s="370"/>
      <c r="GA937" s="370"/>
      <c r="GB937" s="370"/>
      <c r="GC937" s="370"/>
      <c r="GD937" s="370"/>
      <c r="GE937" s="370"/>
      <c r="GF937" s="370"/>
      <c r="GG937" s="370"/>
      <c r="GH937" s="370"/>
      <c r="GI937" s="370"/>
      <c r="GJ937" s="370"/>
      <c r="GK937" s="370"/>
      <c r="GL937" s="370"/>
      <c r="GM937" s="370"/>
      <c r="GN937" s="370"/>
      <c r="GO937" s="370"/>
      <c r="GP937" s="370"/>
      <c r="GQ937" s="370"/>
      <c r="GR937" s="370"/>
      <c r="GS937" s="370"/>
      <c r="GT937" s="370"/>
      <c r="GU937" s="370"/>
      <c r="GV937" s="370"/>
      <c r="GW937" s="370"/>
      <c r="GX937" s="370"/>
      <c r="GY937" s="370"/>
      <c r="GZ937" s="370"/>
      <c r="HA937" s="370"/>
      <c r="HB937" s="370"/>
      <c r="HC937" s="370"/>
      <c r="HD937" s="370"/>
      <c r="HE937" s="370"/>
      <c r="HF937" s="370"/>
      <c r="HG937" s="370"/>
      <c r="HH937" s="370"/>
      <c r="HI937" s="370"/>
      <c r="HJ937" s="370"/>
      <c r="HK937" s="370"/>
      <c r="HL937" s="370"/>
      <c r="HM937" s="370"/>
      <c r="HN937" s="370"/>
      <c r="HO937" s="370"/>
      <c r="HP937" s="370"/>
      <c r="HQ937" s="370"/>
      <c r="HR937" s="370"/>
      <c r="HS937" s="370"/>
      <c r="HT937" s="370"/>
      <c r="HU937" s="370"/>
      <c r="HV937" s="370"/>
      <c r="HW937" s="370"/>
      <c r="HX937" s="370"/>
      <c r="HY937" s="370"/>
      <c r="HZ937" s="370"/>
      <c r="IA937" s="370"/>
      <c r="IB937" s="370"/>
      <c r="IC937" s="370"/>
      <c r="ID937" s="370"/>
      <c r="IE937" s="370"/>
      <c r="IF937" s="370"/>
      <c r="IG937" s="370"/>
      <c r="IH937" s="370"/>
      <c r="II937" s="370"/>
      <c r="IJ937" s="370"/>
      <c r="IK937" s="370"/>
    </row>
    <row r="938" spans="1:245" s="363" customFormat="1" ht="9" customHeight="1">
      <c r="A938" s="607"/>
      <c r="B938" s="607"/>
      <c r="C938" s="607"/>
      <c r="D938" s="607"/>
      <c r="E938" s="623"/>
      <c r="F938" s="585"/>
      <c r="G938" s="623"/>
      <c r="H938" s="623"/>
      <c r="I938" s="624"/>
      <c r="J938" s="630"/>
      <c r="K938" s="630"/>
      <c r="EA938" s="370"/>
      <c r="EB938" s="370"/>
      <c r="EQ938" s="370"/>
      <c r="ER938" s="370"/>
      <c r="ES938" s="370"/>
      <c r="ET938" s="370"/>
      <c r="EU938" s="370"/>
      <c r="EV938" s="370"/>
      <c r="EW938" s="370"/>
      <c r="EX938" s="370"/>
      <c r="EY938" s="370"/>
      <c r="EZ938" s="370"/>
      <c r="FA938" s="370"/>
      <c r="FB938" s="370"/>
      <c r="FC938" s="370"/>
      <c r="FD938" s="370"/>
      <c r="FE938" s="370"/>
      <c r="FF938" s="370"/>
      <c r="FG938" s="370"/>
      <c r="FH938" s="370"/>
      <c r="FI938" s="370"/>
      <c r="FJ938" s="370"/>
      <c r="FK938" s="370"/>
      <c r="FL938" s="370"/>
      <c r="FM938" s="370"/>
      <c r="FN938" s="370"/>
      <c r="FO938" s="370"/>
      <c r="FP938" s="370"/>
      <c r="FQ938" s="370"/>
      <c r="FR938" s="370"/>
      <c r="FS938" s="370"/>
      <c r="FT938" s="370"/>
      <c r="FU938" s="370"/>
      <c r="FV938" s="370"/>
      <c r="FW938" s="370"/>
      <c r="FX938" s="370"/>
      <c r="FY938" s="370"/>
      <c r="FZ938" s="370"/>
      <c r="GA938" s="370"/>
      <c r="GB938" s="370"/>
      <c r="GC938" s="370"/>
      <c r="GD938" s="370"/>
      <c r="GE938" s="370"/>
      <c r="GF938" s="370"/>
      <c r="GG938" s="370"/>
      <c r="GH938" s="370"/>
      <c r="GI938" s="370"/>
      <c r="GJ938" s="370"/>
      <c r="GK938" s="370"/>
      <c r="GL938" s="370"/>
      <c r="GM938" s="370"/>
      <c r="GN938" s="370"/>
      <c r="GO938" s="370"/>
      <c r="GP938" s="370"/>
      <c r="GQ938" s="370"/>
      <c r="GR938" s="370"/>
      <c r="GS938" s="370"/>
      <c r="GT938" s="370"/>
      <c r="GU938" s="370"/>
      <c r="GV938" s="370"/>
      <c r="GW938" s="370"/>
      <c r="GX938" s="370"/>
      <c r="GY938" s="370"/>
      <c r="GZ938" s="370"/>
      <c r="HA938" s="370"/>
      <c r="HB938" s="370"/>
      <c r="HC938" s="370"/>
      <c r="HD938" s="370"/>
      <c r="HE938" s="370"/>
      <c r="HF938" s="370"/>
      <c r="HG938" s="370"/>
      <c r="HH938" s="370"/>
      <c r="HI938" s="370"/>
      <c r="HJ938" s="370"/>
      <c r="HK938" s="370"/>
      <c r="HL938" s="370"/>
      <c r="HM938" s="370"/>
      <c r="HN938" s="370"/>
      <c r="HO938" s="370"/>
      <c r="HP938" s="370"/>
      <c r="HQ938" s="370"/>
      <c r="HR938" s="370"/>
      <c r="HS938" s="370"/>
      <c r="HT938" s="370"/>
      <c r="HU938" s="370"/>
      <c r="HV938" s="370"/>
      <c r="HW938" s="370"/>
      <c r="HX938" s="370"/>
      <c r="HY938" s="370"/>
      <c r="HZ938" s="370"/>
      <c r="IA938" s="370"/>
      <c r="IB938" s="370"/>
      <c r="IC938" s="370"/>
      <c r="ID938" s="370"/>
      <c r="IE938" s="370"/>
      <c r="IF938" s="370"/>
      <c r="IG938" s="370"/>
      <c r="IH938" s="370"/>
      <c r="II938" s="370"/>
      <c r="IJ938" s="370"/>
      <c r="IK938" s="370"/>
    </row>
    <row r="939" spans="1:245" s="363" customFormat="1" ht="13.5">
      <c r="A939" s="603" t="s">
        <v>93</v>
      </c>
      <c r="B939" s="603"/>
      <c r="C939" s="603"/>
      <c r="D939" s="603"/>
      <c r="E939" s="629"/>
      <c r="F939" s="611"/>
      <c r="G939" s="629"/>
      <c r="H939" s="629"/>
      <c r="I939" s="624"/>
      <c r="J939" s="622">
        <v>4671</v>
      </c>
      <c r="K939" s="622">
        <v>5312</v>
      </c>
      <c r="EB939" s="370"/>
      <c r="EC939" s="370"/>
      <c r="EV939" s="370"/>
      <c r="EW939" s="370"/>
      <c r="EX939" s="370"/>
      <c r="EY939" s="370"/>
      <c r="EZ939" s="370"/>
      <c r="FA939" s="370"/>
      <c r="FB939" s="370"/>
      <c r="FC939" s="370"/>
      <c r="FD939" s="370"/>
      <c r="FE939" s="370"/>
      <c r="FF939" s="370"/>
      <c r="FG939" s="370"/>
      <c r="FH939" s="370"/>
      <c r="FI939" s="370"/>
      <c r="FJ939" s="370"/>
      <c r="FK939" s="370"/>
      <c r="FL939" s="370"/>
      <c r="FM939" s="370"/>
      <c r="FN939" s="370"/>
      <c r="FO939" s="370"/>
      <c r="FP939" s="370"/>
      <c r="FQ939" s="370"/>
      <c r="FR939" s="370"/>
      <c r="FS939" s="370"/>
      <c r="FT939" s="370"/>
      <c r="FU939" s="370"/>
      <c r="FV939" s="370"/>
      <c r="FW939" s="370"/>
      <c r="FX939" s="370"/>
      <c r="FY939" s="370"/>
      <c r="FZ939" s="370"/>
      <c r="GA939" s="370"/>
      <c r="GB939" s="370"/>
      <c r="GC939" s="370"/>
      <c r="GD939" s="370"/>
      <c r="GE939" s="370"/>
      <c r="GF939" s="370"/>
      <c r="GG939" s="370"/>
      <c r="GH939" s="370"/>
      <c r="GI939" s="370"/>
      <c r="GJ939" s="370"/>
      <c r="GK939" s="370"/>
      <c r="GL939" s="370"/>
      <c r="GM939" s="370"/>
      <c r="GN939" s="370"/>
      <c r="GO939" s="370"/>
      <c r="GP939" s="370"/>
      <c r="GQ939" s="370"/>
      <c r="GR939" s="370"/>
      <c r="GS939" s="370"/>
      <c r="GT939" s="370"/>
      <c r="GU939" s="370"/>
      <c r="GV939" s="370"/>
      <c r="GW939" s="370"/>
      <c r="GX939" s="370"/>
      <c r="GY939" s="370"/>
      <c r="GZ939" s="370"/>
      <c r="HA939" s="370"/>
      <c r="HB939" s="370"/>
      <c r="HC939" s="370"/>
      <c r="HD939" s="370"/>
      <c r="HE939" s="370"/>
      <c r="HF939" s="370"/>
      <c r="HG939" s="370"/>
      <c r="HH939" s="370"/>
      <c r="HI939" s="370"/>
      <c r="HJ939" s="370"/>
      <c r="HK939" s="370"/>
      <c r="HL939" s="370"/>
      <c r="HM939" s="370"/>
      <c r="HN939" s="370"/>
      <c r="HO939" s="370"/>
      <c r="HP939" s="370"/>
      <c r="HQ939" s="370"/>
      <c r="HR939" s="370"/>
      <c r="HS939" s="370"/>
      <c r="HT939" s="370"/>
      <c r="HU939" s="370"/>
      <c r="HV939" s="370"/>
      <c r="HW939" s="370"/>
      <c r="HX939" s="370"/>
      <c r="HY939" s="370"/>
      <c r="HZ939" s="370"/>
      <c r="IA939" s="370"/>
      <c r="IB939" s="370"/>
      <c r="IC939" s="370"/>
      <c r="ID939" s="370"/>
      <c r="IE939" s="370"/>
      <c r="IF939" s="370"/>
      <c r="IG939" s="370"/>
      <c r="IH939" s="370"/>
      <c r="II939" s="370"/>
      <c r="IJ939" s="370"/>
      <c r="IK939" s="370"/>
    </row>
    <row r="940" spans="1:245" s="363" customFormat="1" ht="13.5">
      <c r="A940" s="603" t="s">
        <v>514</v>
      </c>
      <c r="B940" s="603"/>
      <c r="C940" s="603"/>
      <c r="D940" s="603"/>
      <c r="E940" s="629"/>
      <c r="F940" s="611"/>
      <c r="G940" s="629"/>
      <c r="H940" s="629"/>
      <c r="I940" s="624"/>
      <c r="J940" s="622">
        <v>461</v>
      </c>
      <c r="K940" s="622">
        <v>475</v>
      </c>
      <c r="EB940" s="370"/>
      <c r="EC940" s="370"/>
      <c r="EV940" s="370"/>
      <c r="EW940" s="370"/>
      <c r="EX940" s="370"/>
      <c r="EY940" s="370"/>
      <c r="EZ940" s="370"/>
      <c r="FA940" s="370"/>
      <c r="FB940" s="370"/>
      <c r="FC940" s="370"/>
      <c r="FD940" s="370"/>
      <c r="FE940" s="370"/>
      <c r="FF940" s="370"/>
      <c r="FG940" s="370"/>
      <c r="FH940" s="370"/>
      <c r="FI940" s="370"/>
      <c r="FJ940" s="370"/>
      <c r="FK940" s="370"/>
      <c r="FL940" s="370"/>
      <c r="FM940" s="370"/>
      <c r="FN940" s="370"/>
      <c r="FO940" s="370"/>
      <c r="FP940" s="370"/>
      <c r="FQ940" s="370"/>
      <c r="FR940" s="370"/>
      <c r="FS940" s="370"/>
      <c r="FT940" s="370"/>
      <c r="FU940" s="370"/>
      <c r="FV940" s="370"/>
      <c r="FW940" s="370"/>
      <c r="FX940" s="370"/>
      <c r="FY940" s="370"/>
      <c r="FZ940" s="370"/>
      <c r="GA940" s="370"/>
      <c r="GB940" s="370"/>
      <c r="GC940" s="370"/>
      <c r="GD940" s="370"/>
      <c r="GE940" s="370"/>
      <c r="GF940" s="370"/>
      <c r="GG940" s="370"/>
      <c r="GH940" s="370"/>
      <c r="GI940" s="370"/>
      <c r="GJ940" s="370"/>
      <c r="GK940" s="370"/>
      <c r="GL940" s="370"/>
      <c r="GM940" s="370"/>
      <c r="GN940" s="370"/>
      <c r="GO940" s="370"/>
      <c r="GP940" s="370"/>
      <c r="GQ940" s="370"/>
      <c r="GR940" s="370"/>
      <c r="GS940" s="370"/>
      <c r="GT940" s="370"/>
      <c r="GU940" s="370"/>
      <c r="GV940" s="370"/>
      <c r="GW940" s="370"/>
      <c r="GX940" s="370"/>
      <c r="GY940" s="370"/>
      <c r="GZ940" s="370"/>
      <c r="HA940" s="370"/>
      <c r="HB940" s="370"/>
      <c r="HC940" s="370"/>
      <c r="HD940" s="370"/>
      <c r="HE940" s="370"/>
      <c r="HF940" s="370"/>
      <c r="HG940" s="370"/>
      <c r="HH940" s="370"/>
      <c r="HI940" s="370"/>
      <c r="HJ940" s="370"/>
      <c r="HK940" s="370"/>
      <c r="HL940" s="370"/>
      <c r="HM940" s="370"/>
      <c r="HN940" s="370"/>
      <c r="HO940" s="370"/>
      <c r="HP940" s="370"/>
      <c r="HQ940" s="370"/>
      <c r="HR940" s="370"/>
      <c r="HS940" s="370"/>
      <c r="HT940" s="370"/>
      <c r="HU940" s="370"/>
      <c r="HV940" s="370"/>
      <c r="HW940" s="370"/>
      <c r="HX940" s="370"/>
      <c r="HY940" s="370"/>
      <c r="HZ940" s="370"/>
      <c r="IA940" s="370"/>
      <c r="IB940" s="370"/>
      <c r="IC940" s="370"/>
      <c r="ID940" s="370"/>
      <c r="IE940" s="370"/>
      <c r="IF940" s="370"/>
      <c r="IG940" s="370"/>
      <c r="IH940" s="370"/>
      <c r="II940" s="370"/>
      <c r="IJ940" s="370"/>
      <c r="IK940" s="370"/>
    </row>
    <row r="941" spans="1:245" s="363" customFormat="1" ht="13.5">
      <c r="A941" s="603" t="s">
        <v>515</v>
      </c>
      <c r="B941" s="603"/>
      <c r="C941" s="603"/>
      <c r="D941" s="603"/>
      <c r="E941" s="629"/>
      <c r="F941" s="611"/>
      <c r="G941" s="629"/>
      <c r="H941" s="629"/>
      <c r="I941" s="624"/>
      <c r="J941" s="622">
        <v>-1753</v>
      </c>
      <c r="K941" s="622">
        <v>-2581</v>
      </c>
      <c r="EB941" s="370"/>
      <c r="EC941" s="370"/>
      <c r="EV941" s="370"/>
      <c r="EW941" s="370"/>
      <c r="EX941" s="370"/>
      <c r="EY941" s="370"/>
      <c r="EZ941" s="370"/>
      <c r="FA941" s="370"/>
      <c r="FB941" s="370"/>
      <c r="FC941" s="370"/>
      <c r="FD941" s="370"/>
      <c r="FE941" s="370"/>
      <c r="FF941" s="370"/>
      <c r="FG941" s="370"/>
      <c r="FH941" s="370"/>
      <c r="FI941" s="370"/>
      <c r="FJ941" s="370"/>
      <c r="FK941" s="370"/>
      <c r="FL941" s="370"/>
      <c r="FM941" s="370"/>
      <c r="FN941" s="370"/>
      <c r="FO941" s="370"/>
      <c r="FP941" s="370"/>
      <c r="FQ941" s="370"/>
      <c r="FR941" s="370"/>
      <c r="FS941" s="370"/>
      <c r="FT941" s="370"/>
      <c r="FU941" s="370"/>
      <c r="FV941" s="370"/>
      <c r="FW941" s="370"/>
      <c r="FX941" s="370"/>
      <c r="FY941" s="370"/>
      <c r="FZ941" s="370"/>
      <c r="GA941" s="370"/>
      <c r="GB941" s="370"/>
      <c r="GC941" s="370"/>
      <c r="GD941" s="370"/>
      <c r="GE941" s="370"/>
      <c r="GF941" s="370"/>
      <c r="GG941" s="370"/>
      <c r="GH941" s="370"/>
      <c r="GI941" s="370"/>
      <c r="GJ941" s="370"/>
      <c r="GK941" s="370"/>
      <c r="GL941" s="370"/>
      <c r="GM941" s="370"/>
      <c r="GN941" s="370"/>
      <c r="GO941" s="370"/>
      <c r="GP941" s="370"/>
      <c r="GQ941" s="370"/>
      <c r="GR941" s="370"/>
      <c r="GS941" s="370"/>
      <c r="GT941" s="370"/>
      <c r="GU941" s="370"/>
      <c r="GV941" s="370"/>
      <c r="GW941" s="370"/>
      <c r="GX941" s="370"/>
      <c r="GY941" s="370"/>
      <c r="GZ941" s="370"/>
      <c r="HA941" s="370"/>
      <c r="HB941" s="370"/>
      <c r="HC941" s="370"/>
      <c r="HD941" s="370"/>
      <c r="HE941" s="370"/>
      <c r="HF941" s="370"/>
      <c r="HG941" s="370"/>
      <c r="HH941" s="370"/>
      <c r="HI941" s="370"/>
      <c r="HJ941" s="370"/>
      <c r="HK941" s="370"/>
      <c r="HL941" s="370"/>
      <c r="HM941" s="370"/>
      <c r="HN941" s="370"/>
      <c r="HO941" s="370"/>
      <c r="HP941" s="370"/>
      <c r="HQ941" s="370"/>
      <c r="HR941" s="370"/>
      <c r="HS941" s="370"/>
      <c r="HT941" s="370"/>
      <c r="HU941" s="370"/>
      <c r="HV941" s="370"/>
      <c r="HW941" s="370"/>
      <c r="HX941" s="370"/>
      <c r="HY941" s="370"/>
      <c r="HZ941" s="370"/>
      <c r="IA941" s="370"/>
      <c r="IB941" s="370"/>
      <c r="IC941" s="370"/>
      <c r="ID941" s="370"/>
      <c r="IE941" s="370"/>
      <c r="IF941" s="370"/>
      <c r="IG941" s="370"/>
      <c r="IH941" s="370"/>
      <c r="II941" s="370"/>
      <c r="IJ941" s="370"/>
      <c r="IK941" s="370"/>
    </row>
    <row r="942" spans="1:245" s="363" customFormat="1" ht="13.5">
      <c r="A942" s="603" t="s">
        <v>94</v>
      </c>
      <c r="B942" s="603"/>
      <c r="C942" s="603"/>
      <c r="D942" s="603"/>
      <c r="E942" s="629"/>
      <c r="F942" s="611"/>
      <c r="G942" s="629"/>
      <c r="H942" s="629"/>
      <c r="I942" s="624"/>
      <c r="J942" s="622">
        <v>-817</v>
      </c>
      <c r="K942" s="622">
        <v>0</v>
      </c>
      <c r="EB942" s="370"/>
      <c r="EC942" s="370"/>
      <c r="EV942" s="370"/>
      <c r="EW942" s="370"/>
      <c r="EX942" s="370"/>
      <c r="EY942" s="370"/>
      <c r="EZ942" s="370"/>
      <c r="FA942" s="370"/>
      <c r="FB942" s="370"/>
      <c r="FC942" s="370"/>
      <c r="FD942" s="370"/>
      <c r="FE942" s="370"/>
      <c r="FF942" s="370"/>
      <c r="FG942" s="370"/>
      <c r="FH942" s="370"/>
      <c r="FI942" s="370"/>
      <c r="FJ942" s="370"/>
      <c r="FK942" s="370"/>
      <c r="FL942" s="370"/>
      <c r="FM942" s="370"/>
      <c r="FN942" s="370"/>
      <c r="FO942" s="370"/>
      <c r="FP942" s="370"/>
      <c r="FQ942" s="370"/>
      <c r="FR942" s="370"/>
      <c r="FS942" s="370"/>
      <c r="FT942" s="370"/>
      <c r="FU942" s="370"/>
      <c r="FV942" s="370"/>
      <c r="FW942" s="370"/>
      <c r="FX942" s="370"/>
      <c r="FY942" s="370"/>
      <c r="FZ942" s="370"/>
      <c r="GA942" s="370"/>
      <c r="GB942" s="370"/>
      <c r="GC942" s="370"/>
      <c r="GD942" s="370"/>
      <c r="GE942" s="370"/>
      <c r="GF942" s="370"/>
      <c r="GG942" s="370"/>
      <c r="GH942" s="370"/>
      <c r="GI942" s="370"/>
      <c r="GJ942" s="370"/>
      <c r="GK942" s="370"/>
      <c r="GL942" s="370"/>
      <c r="GM942" s="370"/>
      <c r="GN942" s="370"/>
      <c r="GO942" s="370"/>
      <c r="GP942" s="370"/>
      <c r="GQ942" s="370"/>
      <c r="GR942" s="370"/>
      <c r="GS942" s="370"/>
      <c r="GT942" s="370"/>
      <c r="GU942" s="370"/>
      <c r="GV942" s="370"/>
      <c r="GW942" s="370"/>
      <c r="GX942" s="370"/>
      <c r="GY942" s="370"/>
      <c r="GZ942" s="370"/>
      <c r="HA942" s="370"/>
      <c r="HB942" s="370"/>
      <c r="HC942" s="370"/>
      <c r="HD942" s="370"/>
      <c r="HE942" s="370"/>
      <c r="HF942" s="370"/>
      <c r="HG942" s="370"/>
      <c r="HH942" s="370"/>
      <c r="HI942" s="370"/>
      <c r="HJ942" s="370"/>
      <c r="HK942" s="370"/>
      <c r="HL942" s="370"/>
      <c r="HM942" s="370"/>
      <c r="HN942" s="370"/>
      <c r="HO942" s="370"/>
      <c r="HP942" s="370"/>
      <c r="HQ942" s="370"/>
      <c r="HR942" s="370"/>
      <c r="HS942" s="370"/>
      <c r="HT942" s="370"/>
      <c r="HU942" s="370"/>
      <c r="HV942" s="370"/>
      <c r="HW942" s="370"/>
      <c r="HX942" s="370"/>
      <c r="HY942" s="370"/>
      <c r="HZ942" s="370"/>
      <c r="IA942" s="370"/>
      <c r="IB942" s="370"/>
      <c r="IC942" s="370"/>
      <c r="ID942" s="370"/>
      <c r="IE942" s="370"/>
      <c r="IF942" s="370"/>
      <c r="IG942" s="370"/>
      <c r="IH942" s="370"/>
      <c r="II942" s="370"/>
      <c r="IJ942" s="370"/>
      <c r="IK942" s="370"/>
    </row>
    <row r="943" spans="1:245" s="363" customFormat="1" ht="13.5">
      <c r="A943" s="603" t="s">
        <v>95</v>
      </c>
      <c r="B943" s="603"/>
      <c r="C943" s="603"/>
      <c r="D943" s="603"/>
      <c r="E943" s="629"/>
      <c r="F943" s="611"/>
      <c r="G943" s="629"/>
      <c r="H943" s="629"/>
      <c r="I943" s="624"/>
      <c r="J943" s="622">
        <v>-1590</v>
      </c>
      <c r="K943" s="622">
        <v>0</v>
      </c>
      <c r="EB943" s="370"/>
      <c r="EC943" s="370"/>
      <c r="EV943" s="370"/>
      <c r="EW943" s="370"/>
      <c r="EX943" s="370"/>
      <c r="EY943" s="370"/>
      <c r="EZ943" s="370"/>
      <c r="FA943" s="370"/>
      <c r="FB943" s="370"/>
      <c r="FC943" s="370"/>
      <c r="FD943" s="370"/>
      <c r="FE943" s="370"/>
      <c r="FF943" s="370"/>
      <c r="FG943" s="370"/>
      <c r="FH943" s="370"/>
      <c r="FI943" s="370"/>
      <c r="FJ943" s="370"/>
      <c r="FK943" s="370"/>
      <c r="FL943" s="370"/>
      <c r="FM943" s="370"/>
      <c r="FN943" s="370"/>
      <c r="FO943" s="370"/>
      <c r="FP943" s="370"/>
      <c r="FQ943" s="370"/>
      <c r="FR943" s="370"/>
      <c r="FS943" s="370"/>
      <c r="FT943" s="370"/>
      <c r="FU943" s="370"/>
      <c r="FV943" s="370"/>
      <c r="FW943" s="370"/>
      <c r="FX943" s="370"/>
      <c r="FY943" s="370"/>
      <c r="FZ943" s="370"/>
      <c r="GA943" s="370"/>
      <c r="GB943" s="370"/>
      <c r="GC943" s="370"/>
      <c r="GD943" s="370"/>
      <c r="GE943" s="370"/>
      <c r="GF943" s="370"/>
      <c r="GG943" s="370"/>
      <c r="GH943" s="370"/>
      <c r="GI943" s="370"/>
      <c r="GJ943" s="370"/>
      <c r="GK943" s="370"/>
      <c r="GL943" s="370"/>
      <c r="GM943" s="370"/>
      <c r="GN943" s="370"/>
      <c r="GO943" s="370"/>
      <c r="GP943" s="370"/>
      <c r="GQ943" s="370"/>
      <c r="GR943" s="370"/>
      <c r="GS943" s="370"/>
      <c r="GT943" s="370"/>
      <c r="GU943" s="370"/>
      <c r="GV943" s="370"/>
      <c r="GW943" s="370"/>
      <c r="GX943" s="370"/>
      <c r="GY943" s="370"/>
      <c r="GZ943" s="370"/>
      <c r="HA943" s="370"/>
      <c r="HB943" s="370"/>
      <c r="HC943" s="370"/>
      <c r="HD943" s="370"/>
      <c r="HE943" s="370"/>
      <c r="HF943" s="370"/>
      <c r="HG943" s="370"/>
      <c r="HH943" s="370"/>
      <c r="HI943" s="370"/>
      <c r="HJ943" s="370"/>
      <c r="HK943" s="370"/>
      <c r="HL943" s="370"/>
      <c r="HM943" s="370"/>
      <c r="HN943" s="370"/>
      <c r="HO943" s="370"/>
      <c r="HP943" s="370"/>
      <c r="HQ943" s="370"/>
      <c r="HR943" s="370"/>
      <c r="HS943" s="370"/>
      <c r="HT943" s="370"/>
      <c r="HU943" s="370"/>
      <c r="HV943" s="370"/>
      <c r="HW943" s="370"/>
      <c r="HX943" s="370"/>
      <c r="HY943" s="370"/>
      <c r="HZ943" s="370"/>
      <c r="IA943" s="370"/>
      <c r="IB943" s="370"/>
      <c r="IC943" s="370"/>
      <c r="ID943" s="370"/>
      <c r="IE943" s="370"/>
      <c r="IF943" s="370"/>
      <c r="IG943" s="370"/>
      <c r="IH943" s="370"/>
      <c r="II943" s="370"/>
      <c r="IJ943" s="370"/>
      <c r="IK943" s="370"/>
    </row>
    <row r="944" spans="1:245" s="363" customFormat="1" ht="13.5">
      <c r="A944" s="603" t="s">
        <v>254</v>
      </c>
      <c r="B944" s="603"/>
      <c r="C944" s="603"/>
      <c r="D944" s="603"/>
      <c r="E944" s="629"/>
      <c r="F944" s="611"/>
      <c r="G944" s="629"/>
      <c r="H944" s="629"/>
      <c r="I944" s="624"/>
      <c r="J944" s="622">
        <v>696</v>
      </c>
      <c r="K944" s="622">
        <v>0</v>
      </c>
      <c r="EB944" s="370"/>
      <c r="EC944" s="370"/>
      <c r="EV944" s="370"/>
      <c r="EW944" s="370"/>
      <c r="EX944" s="370"/>
      <c r="EY944" s="370"/>
      <c r="EZ944" s="370"/>
      <c r="FA944" s="370"/>
      <c r="FB944" s="370"/>
      <c r="FC944" s="370"/>
      <c r="FD944" s="370"/>
      <c r="FE944" s="370"/>
      <c r="FF944" s="370"/>
      <c r="FG944" s="370"/>
      <c r="FH944" s="370"/>
      <c r="FI944" s="370"/>
      <c r="FJ944" s="370"/>
      <c r="FK944" s="370"/>
      <c r="FL944" s="370"/>
      <c r="FM944" s="370"/>
      <c r="FN944" s="370"/>
      <c r="FO944" s="370"/>
      <c r="FP944" s="370"/>
      <c r="FQ944" s="370"/>
      <c r="FR944" s="370"/>
      <c r="FS944" s="370"/>
      <c r="FT944" s="370"/>
      <c r="FU944" s="370"/>
      <c r="FV944" s="370"/>
      <c r="FW944" s="370"/>
      <c r="FX944" s="370"/>
      <c r="FY944" s="370"/>
      <c r="FZ944" s="370"/>
      <c r="GA944" s="370"/>
      <c r="GB944" s="370"/>
      <c r="GC944" s="370"/>
      <c r="GD944" s="370"/>
      <c r="GE944" s="370"/>
      <c r="GF944" s="370"/>
      <c r="GG944" s="370"/>
      <c r="GH944" s="370"/>
      <c r="GI944" s="370"/>
      <c r="GJ944" s="370"/>
      <c r="GK944" s="370"/>
      <c r="GL944" s="370"/>
      <c r="GM944" s="370"/>
      <c r="GN944" s="370"/>
      <c r="GO944" s="370"/>
      <c r="GP944" s="370"/>
      <c r="GQ944" s="370"/>
      <c r="GR944" s="370"/>
      <c r="GS944" s="370"/>
      <c r="GT944" s="370"/>
      <c r="GU944" s="370"/>
      <c r="GV944" s="370"/>
      <c r="GW944" s="370"/>
      <c r="GX944" s="370"/>
      <c r="GY944" s="370"/>
      <c r="GZ944" s="370"/>
      <c r="HA944" s="370"/>
      <c r="HB944" s="370"/>
      <c r="HC944" s="370"/>
      <c r="HD944" s="370"/>
      <c r="HE944" s="370"/>
      <c r="HF944" s="370"/>
      <c r="HG944" s="370"/>
      <c r="HH944" s="370"/>
      <c r="HI944" s="370"/>
      <c r="HJ944" s="370"/>
      <c r="HK944" s="370"/>
      <c r="HL944" s="370"/>
      <c r="HM944" s="370"/>
      <c r="HN944" s="370"/>
      <c r="HO944" s="370"/>
      <c r="HP944" s="370"/>
      <c r="HQ944" s="370"/>
      <c r="HR944" s="370"/>
      <c r="HS944" s="370"/>
      <c r="HT944" s="370"/>
      <c r="HU944" s="370"/>
      <c r="HV944" s="370"/>
      <c r="HW944" s="370"/>
      <c r="HX944" s="370"/>
      <c r="HY944" s="370"/>
      <c r="HZ944" s="370"/>
      <c r="IA944" s="370"/>
      <c r="IB944" s="370"/>
      <c r="IC944" s="370"/>
      <c r="ID944" s="370"/>
      <c r="IE944" s="370"/>
      <c r="IF944" s="370"/>
      <c r="IG944" s="370"/>
      <c r="IH944" s="370"/>
      <c r="II944" s="370"/>
      <c r="IJ944" s="370"/>
      <c r="IK944" s="370"/>
    </row>
    <row r="945" spans="1:245" s="363" customFormat="1" ht="13.5">
      <c r="A945" s="696" t="s">
        <v>505</v>
      </c>
      <c r="B945" s="696"/>
      <c r="C945" s="696"/>
      <c r="D945" s="696"/>
      <c r="E945" s="697"/>
      <c r="F945" s="690"/>
      <c r="G945" s="697"/>
      <c r="H945" s="697"/>
      <c r="I945" s="698"/>
      <c r="J945" s="723">
        <v>1667</v>
      </c>
      <c r="K945" s="723">
        <v>3206</v>
      </c>
      <c r="EF945" s="370"/>
      <c r="EI945" s="370"/>
      <c r="EK945" s="370"/>
      <c r="EV945" s="370"/>
      <c r="EW945" s="370"/>
      <c r="EX945" s="370"/>
      <c r="EY945" s="370"/>
      <c r="EZ945" s="370"/>
      <c r="FA945" s="370"/>
      <c r="FB945" s="370"/>
      <c r="FC945" s="370"/>
      <c r="FD945" s="370"/>
      <c r="FE945" s="370"/>
      <c r="FF945" s="370"/>
      <c r="FG945" s="370"/>
      <c r="FH945" s="370"/>
      <c r="FI945" s="370"/>
      <c r="FJ945" s="370"/>
      <c r="FK945" s="370"/>
      <c r="FL945" s="370"/>
      <c r="FM945" s="370"/>
      <c r="FN945" s="370"/>
      <c r="FO945" s="370"/>
      <c r="FP945" s="370"/>
      <c r="FQ945" s="370"/>
      <c r="FR945" s="370"/>
      <c r="FS945" s="370"/>
      <c r="FT945" s="370"/>
      <c r="FU945" s="370"/>
      <c r="FV945" s="370"/>
      <c r="FW945" s="370"/>
      <c r="FX945" s="370"/>
      <c r="FY945" s="370"/>
      <c r="FZ945" s="370"/>
      <c r="GA945" s="370"/>
      <c r="GB945" s="370"/>
      <c r="GC945" s="370"/>
      <c r="GD945" s="370"/>
      <c r="GE945" s="370"/>
      <c r="GF945" s="370"/>
      <c r="GG945" s="370"/>
      <c r="GH945" s="370"/>
      <c r="GI945" s="370"/>
      <c r="GJ945" s="370"/>
      <c r="GK945" s="370"/>
      <c r="GL945" s="370"/>
      <c r="GM945" s="370"/>
      <c r="GN945" s="370"/>
      <c r="GO945" s="370"/>
      <c r="GP945" s="370"/>
      <c r="GQ945" s="370"/>
      <c r="GR945" s="370"/>
      <c r="GS945" s="370"/>
      <c r="GT945" s="370"/>
      <c r="GU945" s="370"/>
      <c r="GV945" s="370"/>
      <c r="GW945" s="370"/>
      <c r="GX945" s="370"/>
      <c r="GY945" s="370"/>
      <c r="GZ945" s="370"/>
      <c r="HA945" s="370"/>
      <c r="HB945" s="370"/>
      <c r="HC945" s="370"/>
      <c r="HD945" s="370"/>
      <c r="HE945" s="370"/>
      <c r="HF945" s="370"/>
      <c r="HG945" s="370"/>
      <c r="HH945" s="370"/>
      <c r="HI945" s="370"/>
      <c r="HJ945" s="370"/>
      <c r="HK945" s="370"/>
      <c r="HL945" s="370"/>
      <c r="HM945" s="370"/>
      <c r="HN945" s="370"/>
      <c r="HO945" s="370"/>
      <c r="HP945" s="370"/>
      <c r="HQ945" s="370"/>
      <c r="HR945" s="370"/>
      <c r="HS945" s="370"/>
      <c r="HT945" s="370"/>
      <c r="HU945" s="370"/>
      <c r="HV945" s="370"/>
      <c r="HW945" s="370"/>
      <c r="HX945" s="370"/>
      <c r="HY945" s="370"/>
      <c r="HZ945" s="370"/>
      <c r="IA945" s="370"/>
      <c r="IB945" s="370"/>
      <c r="IC945" s="370"/>
      <c r="ID945" s="370"/>
      <c r="IE945" s="370"/>
      <c r="IF945" s="370"/>
      <c r="IG945" s="370"/>
      <c r="IH945" s="370"/>
      <c r="II945" s="370"/>
      <c r="IJ945" s="370"/>
      <c r="IK945" s="370"/>
    </row>
    <row r="946" spans="1:245" s="363" customFormat="1" ht="13.5">
      <c r="A946" s="703"/>
      <c r="B946" s="703"/>
      <c r="C946" s="703"/>
      <c r="D946" s="703"/>
      <c r="E946" s="999"/>
      <c r="F946" s="689"/>
      <c r="G946" s="999"/>
      <c r="H946" s="999"/>
      <c r="I946" s="1000"/>
      <c r="J946" s="732"/>
      <c r="K946" s="732"/>
      <c r="EF946" s="370"/>
      <c r="EI946" s="370"/>
      <c r="EK946" s="370"/>
      <c r="EV946" s="370"/>
      <c r="EW946" s="370"/>
      <c r="EX946" s="370"/>
      <c r="EY946" s="370"/>
      <c r="EZ946" s="370"/>
      <c r="FA946" s="370"/>
      <c r="FB946" s="370"/>
      <c r="FC946" s="370"/>
      <c r="FD946" s="370"/>
      <c r="FE946" s="370"/>
      <c r="FF946" s="370"/>
      <c r="FG946" s="370"/>
      <c r="FH946" s="370"/>
      <c r="FI946" s="370"/>
      <c r="FJ946" s="370"/>
      <c r="FK946" s="370"/>
      <c r="FL946" s="370"/>
      <c r="FM946" s="370"/>
      <c r="FN946" s="370"/>
      <c r="FO946" s="370"/>
      <c r="FP946" s="370"/>
      <c r="FQ946" s="370"/>
      <c r="FR946" s="370"/>
      <c r="FS946" s="370"/>
      <c r="FT946" s="370"/>
      <c r="FU946" s="370"/>
      <c r="FV946" s="370"/>
      <c r="FW946" s="370"/>
      <c r="FX946" s="370"/>
      <c r="FY946" s="370"/>
      <c r="FZ946" s="370"/>
      <c r="GA946" s="370"/>
      <c r="GB946" s="370"/>
      <c r="GC946" s="370"/>
      <c r="GD946" s="370"/>
      <c r="GE946" s="370"/>
      <c r="GF946" s="370"/>
      <c r="GG946" s="370"/>
      <c r="GH946" s="370"/>
      <c r="GI946" s="370"/>
      <c r="GJ946" s="370"/>
      <c r="GK946" s="370"/>
      <c r="GL946" s="370"/>
      <c r="GM946" s="370"/>
      <c r="GN946" s="370"/>
      <c r="GO946" s="370"/>
      <c r="GP946" s="370"/>
      <c r="GQ946" s="370"/>
      <c r="GR946" s="370"/>
      <c r="GS946" s="370"/>
      <c r="GT946" s="370"/>
      <c r="GU946" s="370"/>
      <c r="GV946" s="370"/>
      <c r="GW946" s="370"/>
      <c r="GX946" s="370"/>
      <c r="GY946" s="370"/>
      <c r="GZ946" s="370"/>
      <c r="HA946" s="370"/>
      <c r="HB946" s="370"/>
      <c r="HC946" s="370"/>
      <c r="HD946" s="370"/>
      <c r="HE946" s="370"/>
      <c r="HF946" s="370"/>
      <c r="HG946" s="370"/>
      <c r="HH946" s="370"/>
      <c r="HI946" s="370"/>
      <c r="HJ946" s="370"/>
      <c r="HK946" s="370"/>
      <c r="HL946" s="370"/>
      <c r="HM946" s="370"/>
      <c r="HN946" s="370"/>
      <c r="HO946" s="370"/>
      <c r="HP946" s="370"/>
      <c r="HQ946" s="370"/>
      <c r="HR946" s="370"/>
      <c r="HS946" s="370"/>
      <c r="HT946" s="370"/>
      <c r="HU946" s="370"/>
      <c r="HV946" s="370"/>
      <c r="HW946" s="370"/>
      <c r="HX946" s="370"/>
      <c r="HY946" s="370"/>
      <c r="HZ946" s="370"/>
      <c r="IA946" s="370"/>
      <c r="IB946" s="370"/>
      <c r="IC946" s="370"/>
      <c r="ID946" s="370"/>
      <c r="IE946" s="370"/>
      <c r="IF946" s="370"/>
      <c r="IG946" s="370"/>
      <c r="IH946" s="370"/>
      <c r="II946" s="370"/>
      <c r="IJ946" s="370"/>
      <c r="IK946" s="370"/>
    </row>
    <row r="947" spans="1:245" s="363" customFormat="1" ht="42" customHeight="1">
      <c r="A947" s="1049" t="s">
        <v>109</v>
      </c>
      <c r="B947" s="1049"/>
      <c r="C947" s="1049"/>
      <c r="D947" s="1049"/>
      <c r="E947" s="1049"/>
      <c r="F947" s="1049"/>
      <c r="G947" s="1049"/>
      <c r="H947" s="1049"/>
      <c r="I947" s="1049"/>
      <c r="J947" s="1049"/>
      <c r="K947" s="1049"/>
      <c r="EF947" s="370"/>
      <c r="EI947" s="370"/>
      <c r="EK947" s="370"/>
      <c r="EV947" s="370"/>
      <c r="EW947" s="370"/>
      <c r="EX947" s="370"/>
      <c r="EY947" s="370"/>
      <c r="EZ947" s="370"/>
      <c r="FA947" s="370"/>
      <c r="FB947" s="370"/>
      <c r="FC947" s="370"/>
      <c r="FD947" s="370"/>
      <c r="FE947" s="370"/>
      <c r="FF947" s="370"/>
      <c r="FG947" s="370"/>
      <c r="FH947" s="370"/>
      <c r="FI947" s="370"/>
      <c r="FJ947" s="370"/>
      <c r="FK947" s="370"/>
      <c r="FL947" s="370"/>
      <c r="FM947" s="370"/>
      <c r="FN947" s="370"/>
      <c r="FO947" s="370"/>
      <c r="FP947" s="370"/>
      <c r="FQ947" s="370"/>
      <c r="FR947" s="370"/>
      <c r="FS947" s="370"/>
      <c r="FT947" s="370"/>
      <c r="FU947" s="370"/>
      <c r="FV947" s="370"/>
      <c r="FW947" s="370"/>
      <c r="FX947" s="370"/>
      <c r="FY947" s="370"/>
      <c r="FZ947" s="370"/>
      <c r="GA947" s="370"/>
      <c r="GB947" s="370"/>
      <c r="GC947" s="370"/>
      <c r="GD947" s="370"/>
      <c r="GE947" s="370"/>
      <c r="GF947" s="370"/>
      <c r="GG947" s="370"/>
      <c r="GH947" s="370"/>
      <c r="GI947" s="370"/>
      <c r="GJ947" s="370"/>
      <c r="GK947" s="370"/>
      <c r="GL947" s="370"/>
      <c r="GM947" s="370"/>
      <c r="GN947" s="370"/>
      <c r="GO947" s="370"/>
      <c r="GP947" s="370"/>
      <c r="GQ947" s="370"/>
      <c r="GR947" s="370"/>
      <c r="GS947" s="370"/>
      <c r="GT947" s="370"/>
      <c r="GU947" s="370"/>
      <c r="GV947" s="370"/>
      <c r="GW947" s="370"/>
      <c r="GX947" s="370"/>
      <c r="GY947" s="370"/>
      <c r="GZ947" s="370"/>
      <c r="HA947" s="370"/>
      <c r="HB947" s="370"/>
      <c r="HC947" s="370"/>
      <c r="HD947" s="370"/>
      <c r="HE947" s="370"/>
      <c r="HF947" s="370"/>
      <c r="HG947" s="370"/>
      <c r="HH947" s="370"/>
      <c r="HI947" s="370"/>
      <c r="HJ947" s="370"/>
      <c r="HK947" s="370"/>
      <c r="HL947" s="370"/>
      <c r="HM947" s="370"/>
      <c r="HN947" s="370"/>
      <c r="HO947" s="370"/>
      <c r="HP947" s="370"/>
      <c r="HQ947" s="370"/>
      <c r="HR947" s="370"/>
      <c r="HS947" s="370"/>
      <c r="HT947" s="370"/>
      <c r="HU947" s="370"/>
      <c r="HV947" s="370"/>
      <c r="HW947" s="370"/>
      <c r="HX947" s="370"/>
      <c r="HY947" s="370"/>
      <c r="HZ947" s="370"/>
      <c r="IA947" s="370"/>
      <c r="IB947" s="370"/>
      <c r="IC947" s="370"/>
      <c r="ID947" s="370"/>
      <c r="IE947" s="370"/>
      <c r="IF947" s="370"/>
      <c r="IG947" s="370"/>
      <c r="IH947" s="370"/>
      <c r="II947" s="370"/>
      <c r="IJ947" s="370"/>
      <c r="IK947" s="370"/>
    </row>
    <row r="948" spans="1:245" s="363" customFormat="1" ht="15.75">
      <c r="A948" s="568" t="s">
        <v>62</v>
      </c>
      <c r="B948" s="568"/>
      <c r="C948" s="568"/>
      <c r="D948" s="373"/>
      <c r="E948" s="422"/>
      <c r="G948" s="422"/>
      <c r="H948" s="422"/>
      <c r="I948" s="375"/>
      <c r="J948" s="429"/>
      <c r="K948" s="429"/>
      <c r="EG948" s="370"/>
      <c r="EK948" s="370"/>
      <c r="EV948" s="370"/>
      <c r="EW948" s="370"/>
      <c r="EX948" s="370"/>
      <c r="EY948" s="370"/>
      <c r="EZ948" s="370"/>
      <c r="FA948" s="370"/>
      <c r="FB948" s="370"/>
      <c r="FC948" s="370"/>
      <c r="FD948" s="370"/>
      <c r="FE948" s="370"/>
      <c r="FF948" s="370"/>
      <c r="FG948" s="370"/>
      <c r="FH948" s="370"/>
      <c r="FI948" s="370"/>
      <c r="FJ948" s="370"/>
      <c r="FK948" s="370"/>
      <c r="FL948" s="370"/>
      <c r="FM948" s="370"/>
      <c r="FN948" s="370"/>
      <c r="FO948" s="370"/>
      <c r="FP948" s="370"/>
      <c r="FQ948" s="370"/>
      <c r="FR948" s="370"/>
      <c r="FS948" s="370"/>
      <c r="FT948" s="370"/>
      <c r="FU948" s="370"/>
      <c r="FV948" s="370"/>
      <c r="FW948" s="370"/>
      <c r="FX948" s="370"/>
      <c r="FY948" s="370"/>
      <c r="FZ948" s="370"/>
      <c r="GA948" s="370"/>
      <c r="GB948" s="370"/>
      <c r="GC948" s="370"/>
      <c r="GD948" s="370"/>
      <c r="GE948" s="370"/>
      <c r="GF948" s="370"/>
      <c r="GG948" s="370"/>
      <c r="GH948" s="370"/>
      <c r="GI948" s="370"/>
      <c r="GJ948" s="370"/>
      <c r="GK948" s="370"/>
      <c r="GL948" s="370"/>
      <c r="GM948" s="370"/>
      <c r="GN948" s="370"/>
      <c r="GO948" s="370"/>
      <c r="GP948" s="370"/>
      <c r="GQ948" s="370"/>
      <c r="GR948" s="370"/>
      <c r="GS948" s="370"/>
      <c r="GT948" s="370"/>
      <c r="GU948" s="370"/>
      <c r="GV948" s="370"/>
      <c r="GW948" s="370"/>
      <c r="GX948" s="370"/>
      <c r="GY948" s="370"/>
      <c r="GZ948" s="370"/>
      <c r="HA948" s="370"/>
      <c r="HB948" s="370"/>
      <c r="HC948" s="370"/>
      <c r="HD948" s="370"/>
      <c r="HE948" s="370"/>
      <c r="HF948" s="370"/>
      <c r="HG948" s="370"/>
      <c r="HH948" s="370"/>
      <c r="HI948" s="370"/>
      <c r="HJ948" s="370"/>
      <c r="HK948" s="370"/>
      <c r="HL948" s="370"/>
      <c r="HM948" s="370"/>
      <c r="HN948" s="370"/>
      <c r="HO948" s="370"/>
      <c r="HP948" s="370"/>
      <c r="HQ948" s="370"/>
      <c r="HR948" s="370"/>
      <c r="HS948" s="370"/>
      <c r="HT948" s="370"/>
      <c r="HU948" s="370"/>
      <c r="HV948" s="370"/>
      <c r="HW948" s="370"/>
      <c r="HX948" s="370"/>
      <c r="HY948" s="370"/>
      <c r="HZ948" s="370"/>
      <c r="IA948" s="370"/>
      <c r="IB948" s="370"/>
      <c r="IC948" s="370"/>
      <c r="ID948" s="370"/>
      <c r="IE948" s="370"/>
      <c r="IF948" s="370"/>
      <c r="IG948" s="370"/>
      <c r="IH948" s="370"/>
      <c r="II948" s="370"/>
      <c r="IJ948" s="370"/>
      <c r="IK948" s="370"/>
    </row>
    <row r="949" spans="1:245" s="363" customFormat="1" ht="13.5">
      <c r="A949" s="369"/>
      <c r="B949" s="369"/>
      <c r="C949" s="369"/>
      <c r="D949" s="369"/>
      <c r="E949" s="422"/>
      <c r="G949" s="422"/>
      <c r="H949" s="422"/>
      <c r="I949" s="375"/>
      <c r="J949" s="429"/>
      <c r="K949" s="429"/>
      <c r="EE949" s="370"/>
      <c r="EF949" s="370"/>
      <c r="ET949" s="370"/>
      <c r="EU949" s="370"/>
      <c r="EV949" s="370"/>
      <c r="EW949" s="370"/>
      <c r="EX949" s="370"/>
      <c r="EY949" s="370"/>
      <c r="EZ949" s="370"/>
      <c r="FA949" s="370"/>
      <c r="FB949" s="370"/>
      <c r="FC949" s="370"/>
      <c r="FD949" s="370"/>
      <c r="FE949" s="370"/>
      <c r="FF949" s="370"/>
      <c r="FG949" s="370"/>
      <c r="FH949" s="370"/>
      <c r="FI949" s="370"/>
      <c r="FJ949" s="370"/>
      <c r="FK949" s="370"/>
      <c r="FL949" s="370"/>
      <c r="FM949" s="370"/>
      <c r="FN949" s="370"/>
      <c r="FO949" s="370"/>
      <c r="FP949" s="370"/>
      <c r="FQ949" s="370"/>
      <c r="FR949" s="370"/>
      <c r="FS949" s="370"/>
      <c r="FT949" s="370"/>
      <c r="FU949" s="370"/>
      <c r="FV949" s="370"/>
      <c r="FW949" s="370"/>
      <c r="FX949" s="370"/>
      <c r="FY949" s="370"/>
      <c r="FZ949" s="370"/>
      <c r="GA949" s="370"/>
      <c r="GB949" s="370"/>
      <c r="GC949" s="370"/>
      <c r="GD949" s="370"/>
      <c r="GE949" s="370"/>
      <c r="GF949" s="370"/>
      <c r="GG949" s="370"/>
      <c r="GH949" s="370"/>
      <c r="GI949" s="370"/>
      <c r="GJ949" s="370"/>
      <c r="GK949" s="370"/>
      <c r="GL949" s="370"/>
      <c r="GM949" s="370"/>
      <c r="GN949" s="370"/>
      <c r="GO949" s="370"/>
      <c r="GP949" s="370"/>
      <c r="GQ949" s="370"/>
      <c r="GR949" s="370"/>
      <c r="GS949" s="370"/>
      <c r="GT949" s="370"/>
      <c r="GU949" s="370"/>
      <c r="GV949" s="370"/>
      <c r="GW949" s="370"/>
      <c r="GX949" s="370"/>
      <c r="GY949" s="370"/>
      <c r="GZ949" s="370"/>
      <c r="HA949" s="370"/>
      <c r="HB949" s="370"/>
      <c r="HC949" s="370"/>
      <c r="HD949" s="370"/>
      <c r="HE949" s="370"/>
      <c r="HF949" s="370"/>
      <c r="HG949" s="370"/>
      <c r="HH949" s="370"/>
      <c r="HI949" s="370"/>
      <c r="HJ949" s="370"/>
      <c r="HK949" s="370"/>
      <c r="HL949" s="370"/>
      <c r="HM949" s="370"/>
      <c r="HN949" s="370"/>
      <c r="HO949" s="370"/>
      <c r="HP949" s="370"/>
      <c r="HQ949" s="370"/>
      <c r="HR949" s="370"/>
      <c r="HS949" s="370"/>
      <c r="HT949" s="370"/>
      <c r="HU949" s="370"/>
      <c r="HV949" s="370"/>
      <c r="HW949" s="370"/>
      <c r="HX949" s="370"/>
      <c r="HY949" s="370"/>
      <c r="HZ949" s="370"/>
      <c r="IA949" s="370"/>
      <c r="IB949" s="370"/>
      <c r="IC949" s="370"/>
      <c r="ID949" s="370"/>
      <c r="IE949" s="370"/>
      <c r="IF949" s="370"/>
      <c r="IG949" s="370"/>
      <c r="IH949" s="370"/>
      <c r="II949" s="370"/>
      <c r="IJ949" s="370"/>
      <c r="IK949" s="370"/>
    </row>
    <row r="950" spans="1:178" s="363" customFormat="1" ht="13.5">
      <c r="A950" s="574" t="s">
        <v>356</v>
      </c>
      <c r="B950" s="574"/>
      <c r="C950" s="574"/>
      <c r="D950" s="368"/>
      <c r="E950" s="422"/>
      <c r="G950" s="422"/>
      <c r="H950" s="422"/>
      <c r="I950" s="370"/>
      <c r="J950" s="429"/>
      <c r="K950" s="429"/>
      <c r="EH950" s="370"/>
      <c r="FP950" s="370"/>
      <c r="FQ950" s="370"/>
      <c r="FT950" s="370"/>
      <c r="FU950" s="370"/>
      <c r="FV950" s="370"/>
    </row>
    <row r="951" spans="1:178" s="363" customFormat="1" ht="13.5">
      <c r="A951" s="368"/>
      <c r="B951" s="368"/>
      <c r="C951" s="368"/>
      <c r="D951" s="368"/>
      <c r="E951" s="422"/>
      <c r="G951" s="422"/>
      <c r="H951" s="422"/>
      <c r="I951" s="370"/>
      <c r="J951" s="429"/>
      <c r="K951" s="429"/>
      <c r="EH951" s="370"/>
      <c r="FP951" s="370"/>
      <c r="FQ951" s="370"/>
      <c r="FT951" s="370"/>
      <c r="FU951" s="370"/>
      <c r="FV951" s="370"/>
    </row>
    <row r="952" spans="1:245" s="363" customFormat="1" ht="27" customHeight="1">
      <c r="A952" s="1049" t="s">
        <v>723</v>
      </c>
      <c r="B952" s="1049"/>
      <c r="C952" s="1049"/>
      <c r="D952" s="1049"/>
      <c r="E952" s="1049"/>
      <c r="F952" s="1049"/>
      <c r="G952" s="1049"/>
      <c r="H952" s="1049"/>
      <c r="I952" s="1049"/>
      <c r="J952" s="1049"/>
      <c r="K952" s="1049"/>
      <c r="EH952" s="370"/>
      <c r="EI952" s="370"/>
      <c r="EM952" s="370"/>
      <c r="ET952" s="370"/>
      <c r="EU952" s="370"/>
      <c r="EY952" s="370"/>
      <c r="EZ952" s="370"/>
      <c r="FA952" s="370"/>
      <c r="FB952" s="370"/>
      <c r="FC952" s="370"/>
      <c r="FD952" s="370"/>
      <c r="FE952" s="370"/>
      <c r="FF952" s="370"/>
      <c r="FG952" s="370"/>
      <c r="FH952" s="370"/>
      <c r="FI952" s="370"/>
      <c r="FJ952" s="370"/>
      <c r="FK952" s="370"/>
      <c r="FL952" s="370"/>
      <c r="FM952" s="370"/>
      <c r="FN952" s="370"/>
      <c r="FO952" s="370"/>
      <c r="FP952" s="370"/>
      <c r="FQ952" s="370"/>
      <c r="FR952" s="370"/>
      <c r="FS952" s="370"/>
      <c r="FT952" s="370"/>
      <c r="FU952" s="370"/>
      <c r="FV952" s="370"/>
      <c r="FW952" s="370"/>
      <c r="FX952" s="370"/>
      <c r="FY952" s="370"/>
      <c r="FZ952" s="370"/>
      <c r="GA952" s="370"/>
      <c r="GB952" s="370"/>
      <c r="GC952" s="370"/>
      <c r="GD952" s="370"/>
      <c r="GE952" s="370"/>
      <c r="GF952" s="370"/>
      <c r="GG952" s="370"/>
      <c r="GH952" s="370"/>
      <c r="GI952" s="370"/>
      <c r="GJ952" s="370"/>
      <c r="GK952" s="370"/>
      <c r="GL952" s="370"/>
      <c r="GM952" s="370"/>
      <c r="GN952" s="370"/>
      <c r="GO952" s="370"/>
      <c r="GP952" s="370"/>
      <c r="GQ952" s="370"/>
      <c r="GR952" s="370"/>
      <c r="GS952" s="370"/>
      <c r="GT952" s="370"/>
      <c r="GU952" s="370"/>
      <c r="GV952" s="370"/>
      <c r="GW952" s="370"/>
      <c r="GX952" s="370"/>
      <c r="GY952" s="370"/>
      <c r="GZ952" s="370"/>
      <c r="HA952" s="370"/>
      <c r="HB952" s="370"/>
      <c r="HC952" s="370"/>
      <c r="HD952" s="370"/>
      <c r="HE952" s="370"/>
      <c r="HF952" s="370"/>
      <c r="HG952" s="370"/>
      <c r="HH952" s="370"/>
      <c r="HI952" s="370"/>
      <c r="HJ952" s="370"/>
      <c r="HK952" s="370"/>
      <c r="HL952" s="370"/>
      <c r="HM952" s="370"/>
      <c r="HN952" s="370"/>
      <c r="HO952" s="370"/>
      <c r="HP952" s="370"/>
      <c r="HQ952" s="370"/>
      <c r="HR952" s="370"/>
      <c r="HS952" s="370"/>
      <c r="HT952" s="370"/>
      <c r="HU952" s="370"/>
      <c r="HV952" s="370"/>
      <c r="HW952" s="370"/>
      <c r="HX952" s="370"/>
      <c r="HY952" s="370"/>
      <c r="HZ952" s="370"/>
      <c r="IA952" s="370"/>
      <c r="IB952" s="370"/>
      <c r="IC952" s="370"/>
      <c r="ID952" s="370"/>
      <c r="IE952" s="370"/>
      <c r="IF952" s="370"/>
      <c r="IG952" s="370"/>
      <c r="IH952" s="370"/>
      <c r="II952" s="370"/>
      <c r="IJ952" s="370"/>
      <c r="IK952" s="370"/>
    </row>
    <row r="953" spans="1:245" s="363" customFormat="1" ht="13.5">
      <c r="A953" s="364"/>
      <c r="B953" s="364"/>
      <c r="C953" s="364"/>
      <c r="D953" s="364"/>
      <c r="E953" s="364"/>
      <c r="F953" s="364"/>
      <c r="G953" s="364"/>
      <c r="H953" s="364"/>
      <c r="I953" s="364"/>
      <c r="J953" s="364"/>
      <c r="K953" s="364"/>
      <c r="EH953" s="370"/>
      <c r="EI953" s="370"/>
      <c r="EM953" s="370"/>
      <c r="ET953" s="370"/>
      <c r="EU953" s="370"/>
      <c r="EY953" s="370"/>
      <c r="EZ953" s="370"/>
      <c r="FA953" s="370"/>
      <c r="FB953" s="370"/>
      <c r="FC953" s="370"/>
      <c r="FD953" s="370"/>
      <c r="FE953" s="370"/>
      <c r="FF953" s="370"/>
      <c r="FG953" s="370"/>
      <c r="FH953" s="370"/>
      <c r="FI953" s="370"/>
      <c r="FJ953" s="370"/>
      <c r="FK953" s="370"/>
      <c r="FL953" s="370"/>
      <c r="FM953" s="370"/>
      <c r="FN953" s="370"/>
      <c r="FO953" s="370"/>
      <c r="FP953" s="370"/>
      <c r="FQ953" s="370"/>
      <c r="FR953" s="370"/>
      <c r="FS953" s="370"/>
      <c r="FT953" s="370"/>
      <c r="FU953" s="370"/>
      <c r="FV953" s="370"/>
      <c r="FW953" s="370"/>
      <c r="FX953" s="370"/>
      <c r="FY953" s="370"/>
      <c r="FZ953" s="370"/>
      <c r="GA953" s="370"/>
      <c r="GB953" s="370"/>
      <c r="GC953" s="370"/>
      <c r="GD953" s="370"/>
      <c r="GE953" s="370"/>
      <c r="GF953" s="370"/>
      <c r="GG953" s="370"/>
      <c r="GH953" s="370"/>
      <c r="GI953" s="370"/>
      <c r="GJ953" s="370"/>
      <c r="GK953" s="370"/>
      <c r="GL953" s="370"/>
      <c r="GM953" s="370"/>
      <c r="GN953" s="370"/>
      <c r="GO953" s="370"/>
      <c r="GP953" s="370"/>
      <c r="GQ953" s="370"/>
      <c r="GR953" s="370"/>
      <c r="GS953" s="370"/>
      <c r="GT953" s="370"/>
      <c r="GU953" s="370"/>
      <c r="GV953" s="370"/>
      <c r="GW953" s="370"/>
      <c r="GX953" s="370"/>
      <c r="GY953" s="370"/>
      <c r="GZ953" s="370"/>
      <c r="HA953" s="370"/>
      <c r="HB953" s="370"/>
      <c r="HC953" s="370"/>
      <c r="HD953" s="370"/>
      <c r="HE953" s="370"/>
      <c r="HF953" s="370"/>
      <c r="HG953" s="370"/>
      <c r="HH953" s="370"/>
      <c r="HI953" s="370"/>
      <c r="HJ953" s="370"/>
      <c r="HK953" s="370"/>
      <c r="HL953" s="370"/>
      <c r="HM953" s="370"/>
      <c r="HN953" s="370"/>
      <c r="HO953" s="370"/>
      <c r="HP953" s="370"/>
      <c r="HQ953" s="370"/>
      <c r="HR953" s="370"/>
      <c r="HS953" s="370"/>
      <c r="HT953" s="370"/>
      <c r="HU953" s="370"/>
      <c r="HV953" s="370"/>
      <c r="HW953" s="370"/>
      <c r="HX953" s="370"/>
      <c r="HY953" s="370"/>
      <c r="HZ953" s="370"/>
      <c r="IA953" s="370"/>
      <c r="IB953" s="370"/>
      <c r="IC953" s="370"/>
      <c r="ID953" s="370"/>
      <c r="IE953" s="370"/>
      <c r="IF953" s="370"/>
      <c r="IG953" s="370"/>
      <c r="IH953" s="370"/>
      <c r="II953" s="370"/>
      <c r="IJ953" s="370"/>
      <c r="IK953" s="370"/>
    </row>
    <row r="954" spans="1:245" s="363" customFormat="1" ht="13.5">
      <c r="A954" s="313"/>
      <c r="B954" s="313"/>
      <c r="C954" s="313"/>
      <c r="D954" s="313"/>
      <c r="E954" s="431"/>
      <c r="F954" s="359"/>
      <c r="G954" s="362"/>
      <c r="H954" s="431"/>
      <c r="I954" s="421"/>
      <c r="J954" s="429"/>
      <c r="K954" s="429"/>
      <c r="ED954" s="370"/>
      <c r="EE954" s="370"/>
      <c r="EF954" s="370"/>
      <c r="EL954" s="370"/>
      <c r="EM954" s="370"/>
      <c r="EN954" s="370"/>
      <c r="EO954" s="370"/>
      <c r="EP954" s="370"/>
      <c r="EQ954" s="370"/>
      <c r="ER954" s="370"/>
      <c r="ES954" s="370"/>
      <c r="ET954" s="370"/>
      <c r="EU954" s="370"/>
      <c r="EV954" s="370"/>
      <c r="EW954" s="370"/>
      <c r="EX954" s="370"/>
      <c r="EY954" s="370"/>
      <c r="EZ954" s="370"/>
      <c r="FA954" s="370"/>
      <c r="FB954" s="370"/>
      <c r="FC954" s="370"/>
      <c r="FD954" s="370"/>
      <c r="FE954" s="370"/>
      <c r="FF954" s="370"/>
      <c r="FG954" s="370"/>
      <c r="FH954" s="370"/>
      <c r="FI954" s="370"/>
      <c r="FJ954" s="370"/>
      <c r="FK954" s="370"/>
      <c r="FL954" s="370"/>
      <c r="FM954" s="370"/>
      <c r="FN954" s="370"/>
      <c r="FO954" s="370"/>
      <c r="FP954" s="370"/>
      <c r="FQ954" s="370"/>
      <c r="FR954" s="370"/>
      <c r="FS954" s="370"/>
      <c r="FT954" s="370"/>
      <c r="FU954" s="370"/>
      <c r="FV954" s="370"/>
      <c r="FW954" s="370"/>
      <c r="FX954" s="370"/>
      <c r="FY954" s="370"/>
      <c r="FZ954" s="370"/>
      <c r="GA954" s="370"/>
      <c r="GB954" s="370"/>
      <c r="GC954" s="370"/>
      <c r="GD954" s="370"/>
      <c r="GE954" s="370"/>
      <c r="GF954" s="370"/>
      <c r="GG954" s="370"/>
      <c r="GH954" s="370"/>
      <c r="GI954" s="370"/>
      <c r="GJ954" s="370"/>
      <c r="GK954" s="370"/>
      <c r="GL954" s="370"/>
      <c r="GM954" s="370"/>
      <c r="GN954" s="370"/>
      <c r="GO954" s="370"/>
      <c r="GP954" s="370"/>
      <c r="GQ954" s="370"/>
      <c r="GR954" s="370"/>
      <c r="GS954" s="370"/>
      <c r="GT954" s="370"/>
      <c r="GU954" s="370"/>
      <c r="GV954" s="370"/>
      <c r="GW954" s="370"/>
      <c r="GX954" s="370"/>
      <c r="GY954" s="370"/>
      <c r="GZ954" s="370"/>
      <c r="HA954" s="370"/>
      <c r="HB954" s="370"/>
      <c r="HC954" s="370"/>
      <c r="HD954" s="370"/>
      <c r="HE954" s="370"/>
      <c r="HF954" s="370"/>
      <c r="HG954" s="370"/>
      <c r="HH954" s="370"/>
      <c r="HI954" s="370"/>
      <c r="HJ954" s="370"/>
      <c r="HK954" s="370"/>
      <c r="HL954" s="370"/>
      <c r="HM954" s="370"/>
      <c r="HN954" s="370"/>
      <c r="HO954" s="370"/>
      <c r="HP954" s="370"/>
      <c r="HQ954" s="370"/>
      <c r="HR954" s="370"/>
      <c r="HS954" s="370"/>
      <c r="HT954" s="370"/>
      <c r="HU954" s="370"/>
      <c r="HV954" s="370"/>
      <c r="HW954" s="370"/>
      <c r="HX954" s="370"/>
      <c r="HY954" s="370"/>
      <c r="HZ954" s="370"/>
      <c r="IA954" s="370"/>
      <c r="IB954" s="370"/>
      <c r="IC954" s="370"/>
      <c r="ID954" s="370"/>
      <c r="IE954" s="370"/>
      <c r="IF954" s="370"/>
      <c r="IG954" s="370"/>
      <c r="IH954" s="370"/>
      <c r="II954" s="370"/>
      <c r="IJ954" s="370"/>
      <c r="IK954" s="370"/>
    </row>
    <row r="955" spans="1:245" s="363" customFormat="1" ht="13.5">
      <c r="A955" s="391"/>
      <c r="B955" s="391"/>
      <c r="C955" s="391"/>
      <c r="D955" s="391"/>
      <c r="E955" s="360"/>
      <c r="F955" s="337"/>
      <c r="G955" s="362"/>
      <c r="H955" s="360"/>
      <c r="I955" s="427"/>
      <c r="J955" s="766" t="s">
        <v>37</v>
      </c>
      <c r="K955" s="766" t="s">
        <v>38</v>
      </c>
      <c r="EG955" s="370"/>
      <c r="EU955" s="370"/>
      <c r="EY955" s="370"/>
      <c r="EZ955" s="370"/>
      <c r="FA955" s="370"/>
      <c r="FB955" s="370"/>
      <c r="FC955" s="370"/>
      <c r="FD955" s="370"/>
      <c r="FE955" s="370"/>
      <c r="FF955" s="370"/>
      <c r="FG955" s="370"/>
      <c r="FH955" s="370"/>
      <c r="FI955" s="370"/>
      <c r="FJ955" s="370"/>
      <c r="FK955" s="370"/>
      <c r="FL955" s="370"/>
      <c r="FM955" s="370"/>
      <c r="FN955" s="370"/>
      <c r="FO955" s="370"/>
      <c r="FP955" s="370"/>
      <c r="FQ955" s="370"/>
      <c r="FR955" s="370"/>
      <c r="FS955" s="370"/>
      <c r="FT955" s="370"/>
      <c r="FU955" s="370"/>
      <c r="FV955" s="370"/>
      <c r="FW955" s="370"/>
      <c r="FX955" s="370"/>
      <c r="FY955" s="370"/>
      <c r="FZ955" s="370"/>
      <c r="GA955" s="370"/>
      <c r="GB955" s="370"/>
      <c r="GC955" s="370"/>
      <c r="GD955" s="370"/>
      <c r="GE955" s="370"/>
      <c r="GF955" s="370"/>
      <c r="GG955" s="370"/>
      <c r="GH955" s="370"/>
      <c r="GI955" s="370"/>
      <c r="GJ955" s="370"/>
      <c r="GK955" s="370"/>
      <c r="GL955" s="370"/>
      <c r="GM955" s="370"/>
      <c r="GN955" s="370"/>
      <c r="GO955" s="370"/>
      <c r="GP955" s="370"/>
      <c r="GQ955" s="370"/>
      <c r="GR955" s="370"/>
      <c r="GS955" s="370"/>
      <c r="GT955" s="370"/>
      <c r="GU955" s="370"/>
      <c r="GV955" s="370"/>
      <c r="GW955" s="370"/>
      <c r="GX955" s="370"/>
      <c r="GY955" s="370"/>
      <c r="GZ955" s="370"/>
      <c r="HA955" s="370"/>
      <c r="HB955" s="370"/>
      <c r="HC955" s="370"/>
      <c r="HD955" s="370"/>
      <c r="HE955" s="370"/>
      <c r="HF955" s="370"/>
      <c r="HG955" s="370"/>
      <c r="HH955" s="370"/>
      <c r="HI955" s="370"/>
      <c r="HJ955" s="370"/>
      <c r="HK955" s="370"/>
      <c r="HL955" s="370"/>
      <c r="HM955" s="370"/>
      <c r="HN955" s="370"/>
      <c r="HO955" s="370"/>
      <c r="HP955" s="370"/>
      <c r="HQ955" s="370"/>
      <c r="HR955" s="370"/>
      <c r="HS955" s="370"/>
      <c r="HT955" s="370"/>
      <c r="HU955" s="370"/>
      <c r="HV955" s="370"/>
      <c r="HW955" s="370"/>
      <c r="HX955" s="370"/>
      <c r="HY955" s="370"/>
      <c r="HZ955" s="370"/>
      <c r="IA955" s="370"/>
      <c r="IB955" s="370"/>
      <c r="IC955" s="370"/>
      <c r="ID955" s="370"/>
      <c r="IE955" s="370"/>
      <c r="IF955" s="370"/>
      <c r="IG955" s="370"/>
      <c r="IH955" s="370"/>
      <c r="II955" s="370"/>
      <c r="IJ955" s="370"/>
      <c r="IK955" s="370"/>
    </row>
    <row r="956" spans="1:245" s="363" customFormat="1" ht="13.5">
      <c r="A956" s="609" t="s">
        <v>724</v>
      </c>
      <c r="B956" s="609"/>
      <c r="C956" s="609"/>
      <c r="D956" s="609"/>
      <c r="E956" s="625"/>
      <c r="F956" s="610"/>
      <c r="G956" s="625"/>
      <c r="H956" s="625"/>
      <c r="I956" s="626"/>
      <c r="J956" s="628">
        <v>29183</v>
      </c>
      <c r="K956" s="628">
        <v>25698</v>
      </c>
      <c r="EA956" s="370"/>
      <c r="EC956" s="370"/>
      <c r="ED956" s="370"/>
      <c r="EE956" s="370"/>
      <c r="EG956" s="370"/>
      <c r="EH956" s="370"/>
      <c r="EI956" s="370"/>
      <c r="EL956" s="370"/>
      <c r="EQ956" s="370"/>
      <c r="ER956" s="370"/>
      <c r="ES956" s="370"/>
      <c r="ET956" s="370"/>
      <c r="EU956" s="370"/>
      <c r="EV956" s="370"/>
      <c r="EW956" s="370"/>
      <c r="EX956" s="370"/>
      <c r="EY956" s="370"/>
      <c r="EZ956" s="370"/>
      <c r="FA956" s="370"/>
      <c r="FB956" s="370"/>
      <c r="FC956" s="370"/>
      <c r="FD956" s="370"/>
      <c r="FE956" s="370"/>
      <c r="FF956" s="370"/>
      <c r="FG956" s="370"/>
      <c r="FH956" s="370"/>
      <c r="FI956" s="370"/>
      <c r="FJ956" s="370"/>
      <c r="FK956" s="370"/>
      <c r="FL956" s="370"/>
      <c r="FM956" s="370"/>
      <c r="FN956" s="370"/>
      <c r="FO956" s="370"/>
      <c r="FP956" s="370"/>
      <c r="FQ956" s="370"/>
      <c r="FR956" s="370"/>
      <c r="FS956" s="370"/>
      <c r="FT956" s="370"/>
      <c r="FU956" s="370"/>
      <c r="FV956" s="370"/>
      <c r="FW956" s="370"/>
      <c r="FX956" s="370"/>
      <c r="FY956" s="370"/>
      <c r="FZ956" s="370"/>
      <c r="GA956" s="370"/>
      <c r="GB956" s="370"/>
      <c r="GC956" s="370"/>
      <c r="GD956" s="370"/>
      <c r="GE956" s="370"/>
      <c r="GF956" s="370"/>
      <c r="GG956" s="370"/>
      <c r="GH956" s="370"/>
      <c r="GI956" s="370"/>
      <c r="GJ956" s="370"/>
      <c r="GK956" s="370"/>
      <c r="GL956" s="370"/>
      <c r="GM956" s="370"/>
      <c r="GN956" s="370"/>
      <c r="GO956" s="370"/>
      <c r="GP956" s="370"/>
      <c r="GQ956" s="370"/>
      <c r="GR956" s="370"/>
      <c r="GS956" s="370"/>
      <c r="GT956" s="370"/>
      <c r="GU956" s="370"/>
      <c r="GV956" s="370"/>
      <c r="GW956" s="370"/>
      <c r="GX956" s="370"/>
      <c r="GY956" s="370"/>
      <c r="GZ956" s="370"/>
      <c r="HA956" s="370"/>
      <c r="HB956" s="370"/>
      <c r="HC956" s="370"/>
      <c r="HD956" s="370"/>
      <c r="HE956" s="370"/>
      <c r="HF956" s="370"/>
      <c r="HG956" s="370"/>
      <c r="HH956" s="370"/>
      <c r="HI956" s="370"/>
      <c r="HJ956" s="370"/>
      <c r="HK956" s="370"/>
      <c r="HL956" s="370"/>
      <c r="HM956" s="370"/>
      <c r="HN956" s="370"/>
      <c r="HO956" s="370"/>
      <c r="HP956" s="370"/>
      <c r="HQ956" s="370"/>
      <c r="HR956" s="370"/>
      <c r="HS956" s="370"/>
      <c r="HT956" s="370"/>
      <c r="HU956" s="370"/>
      <c r="HV956" s="370"/>
      <c r="HW956" s="370"/>
      <c r="HX956" s="370"/>
      <c r="HY956" s="370"/>
      <c r="HZ956" s="370"/>
      <c r="IA956" s="370"/>
      <c r="IB956" s="370"/>
      <c r="IC956" s="370"/>
      <c r="ID956" s="370"/>
      <c r="IE956" s="370"/>
      <c r="IF956" s="370"/>
      <c r="IG956" s="370"/>
      <c r="IH956" s="370"/>
      <c r="II956" s="370"/>
      <c r="IJ956" s="370"/>
      <c r="IK956" s="370"/>
    </row>
    <row r="957" spans="1:178" s="363" customFormat="1" ht="13.5">
      <c r="A957" s="607" t="s">
        <v>355</v>
      </c>
      <c r="B957" s="607"/>
      <c r="C957" s="607"/>
      <c r="D957" s="607"/>
      <c r="E957" s="623"/>
      <c r="F957" s="585"/>
      <c r="G957" s="623"/>
      <c r="H957" s="623"/>
      <c r="I957" s="624"/>
      <c r="J957" s="630">
        <v>10818</v>
      </c>
      <c r="K957" s="630">
        <v>10679</v>
      </c>
      <c r="EC957" s="370"/>
      <c r="ED957" s="370"/>
      <c r="EF957" s="370"/>
      <c r="EH957" s="370"/>
      <c r="EI957" s="370"/>
      <c r="EJ957" s="370"/>
      <c r="EK957" s="370"/>
      <c r="EL957" s="370"/>
      <c r="EM957" s="370"/>
      <c r="EP957" s="370"/>
      <c r="EQ957" s="370"/>
      <c r="ER957" s="370"/>
      <c r="ES957" s="370"/>
      <c r="ET957" s="370"/>
      <c r="EU957" s="370"/>
      <c r="EV957" s="370"/>
      <c r="EW957" s="370"/>
      <c r="EX957" s="370"/>
      <c r="EY957" s="370"/>
      <c r="EZ957" s="370"/>
      <c r="FA957" s="370"/>
      <c r="FB957" s="370"/>
      <c r="FC957" s="370"/>
      <c r="FD957" s="370"/>
      <c r="FE957" s="370"/>
      <c r="FF957" s="370"/>
      <c r="FG957" s="370"/>
      <c r="FH957" s="370"/>
      <c r="FI957" s="370"/>
      <c r="FJ957" s="370"/>
      <c r="FK957" s="370"/>
      <c r="FL957" s="370"/>
      <c r="FM957" s="370"/>
      <c r="FN957" s="370"/>
      <c r="FO957" s="370"/>
      <c r="FP957" s="370"/>
      <c r="FQ957" s="370"/>
      <c r="FR957" s="370"/>
      <c r="FS957" s="370"/>
      <c r="FT957" s="370"/>
      <c r="FV957" s="370"/>
    </row>
    <row r="958" spans="1:245" s="363" customFormat="1" ht="13.5">
      <c r="A958" s="696" t="s">
        <v>291</v>
      </c>
      <c r="B958" s="696"/>
      <c r="C958" s="696"/>
      <c r="D958" s="696"/>
      <c r="E958" s="697"/>
      <c r="F958" s="690"/>
      <c r="G958" s="697"/>
      <c r="H958" s="697"/>
      <c r="I958" s="698"/>
      <c r="J958" s="810">
        <v>2.7</v>
      </c>
      <c r="K958" s="810">
        <v>2.41</v>
      </c>
      <c r="EC958" s="370"/>
      <c r="ED958" s="370"/>
      <c r="EE958" s="370"/>
      <c r="EF958" s="370"/>
      <c r="EG958" s="370"/>
      <c r="EH958" s="370"/>
      <c r="EI958" s="370"/>
      <c r="EJ958" s="370"/>
      <c r="EK958" s="370"/>
      <c r="EL958" s="370"/>
      <c r="EM958" s="370"/>
      <c r="EN958" s="370"/>
      <c r="EO958" s="370"/>
      <c r="EP958" s="370"/>
      <c r="EQ958" s="370"/>
      <c r="ER958" s="370"/>
      <c r="ES958" s="370"/>
      <c r="ET958" s="370"/>
      <c r="EU958" s="370"/>
      <c r="EV958" s="370"/>
      <c r="EW958" s="370"/>
      <c r="EX958" s="370"/>
      <c r="EY958" s="370"/>
      <c r="EZ958" s="370"/>
      <c r="FA958" s="370"/>
      <c r="FB958" s="370"/>
      <c r="FC958" s="370"/>
      <c r="FD958" s="370"/>
      <c r="FE958" s="370"/>
      <c r="FF958" s="370"/>
      <c r="FG958" s="370"/>
      <c r="FH958" s="370"/>
      <c r="FI958" s="370"/>
      <c r="FJ958" s="370"/>
      <c r="FK958" s="370"/>
      <c r="FL958" s="370"/>
      <c r="FM958" s="370"/>
      <c r="FN958" s="370"/>
      <c r="FO958" s="370"/>
      <c r="FP958" s="370"/>
      <c r="FQ958" s="370"/>
      <c r="FR958" s="370"/>
      <c r="FS958" s="370"/>
      <c r="FT958" s="370"/>
      <c r="FU958" s="370"/>
      <c r="FV958" s="370"/>
      <c r="FW958" s="370"/>
      <c r="FX958" s="370"/>
      <c r="FY958" s="370"/>
      <c r="FZ958" s="370"/>
      <c r="GA958" s="370"/>
      <c r="GB958" s="370"/>
      <c r="GC958" s="370"/>
      <c r="GD958" s="370"/>
      <c r="GE958" s="370"/>
      <c r="GF958" s="370"/>
      <c r="GG958" s="370"/>
      <c r="GH958" s="370"/>
      <c r="GI958" s="370"/>
      <c r="GJ958" s="370"/>
      <c r="GK958" s="370"/>
      <c r="GL958" s="370"/>
      <c r="GM958" s="370"/>
      <c r="GN958" s="370"/>
      <c r="GO958" s="370"/>
      <c r="GP958" s="370"/>
      <c r="GQ958" s="370"/>
      <c r="GR958" s="370"/>
      <c r="GS958" s="370"/>
      <c r="GT958" s="370"/>
      <c r="GU958" s="370"/>
      <c r="GV958" s="370"/>
      <c r="GW958" s="370"/>
      <c r="GX958" s="370"/>
      <c r="GY958" s="370"/>
      <c r="GZ958" s="370"/>
      <c r="HA958" s="370"/>
      <c r="HB958" s="370"/>
      <c r="HC958" s="370"/>
      <c r="HD958" s="370"/>
      <c r="HE958" s="370"/>
      <c r="HF958" s="370"/>
      <c r="HG958" s="370"/>
      <c r="HH958" s="370"/>
      <c r="HI958" s="370"/>
      <c r="HJ958" s="370"/>
      <c r="HK958" s="370"/>
      <c r="HL958" s="370"/>
      <c r="HM958" s="370"/>
      <c r="HN958" s="370"/>
      <c r="HO958" s="370"/>
      <c r="HP958" s="370"/>
      <c r="HQ958" s="370"/>
      <c r="HR958" s="370"/>
      <c r="HS958" s="370"/>
      <c r="HT958" s="370"/>
      <c r="HU958" s="370"/>
      <c r="HV958" s="370"/>
      <c r="HW958" s="370"/>
      <c r="HX958" s="370"/>
      <c r="HY958" s="370"/>
      <c r="HZ958" s="370"/>
      <c r="IA958" s="370"/>
      <c r="IB958" s="370"/>
      <c r="IC958" s="370"/>
      <c r="ID958" s="370"/>
      <c r="IE958" s="370"/>
      <c r="IF958" s="370"/>
      <c r="IG958" s="370"/>
      <c r="IH958" s="370"/>
      <c r="II958" s="370"/>
      <c r="IJ958" s="370"/>
      <c r="IK958" s="370"/>
    </row>
    <row r="959" spans="1:245" s="363" customFormat="1" ht="13.5">
      <c r="A959" s="273"/>
      <c r="B959" s="273"/>
      <c r="C959" s="273"/>
      <c r="D959" s="273"/>
      <c r="E959" s="360"/>
      <c r="F959" s="337"/>
      <c r="G959" s="360"/>
      <c r="H959" s="360"/>
      <c r="I959" s="427"/>
      <c r="J959" s="434"/>
      <c r="K959" s="434"/>
      <c r="EC959" s="370"/>
      <c r="ED959" s="370"/>
      <c r="EE959" s="370"/>
      <c r="EF959" s="370"/>
      <c r="EG959" s="370"/>
      <c r="EH959" s="370"/>
      <c r="EI959" s="370"/>
      <c r="EJ959" s="370"/>
      <c r="EK959" s="370"/>
      <c r="EL959" s="370"/>
      <c r="EM959" s="370"/>
      <c r="EN959" s="370"/>
      <c r="EO959" s="370"/>
      <c r="EP959" s="370"/>
      <c r="EQ959" s="370"/>
      <c r="ER959" s="370"/>
      <c r="ES959" s="370"/>
      <c r="ET959" s="370"/>
      <c r="EU959" s="370"/>
      <c r="EV959" s="370"/>
      <c r="EW959" s="370"/>
      <c r="EX959" s="370"/>
      <c r="EY959" s="370"/>
      <c r="EZ959" s="370"/>
      <c r="FA959" s="370"/>
      <c r="FB959" s="370"/>
      <c r="FC959" s="370"/>
      <c r="FD959" s="370"/>
      <c r="FE959" s="370"/>
      <c r="FF959" s="370"/>
      <c r="FG959" s="370"/>
      <c r="FH959" s="370"/>
      <c r="FI959" s="370"/>
      <c r="FJ959" s="370"/>
      <c r="FK959" s="370"/>
      <c r="FL959" s="370"/>
      <c r="FM959" s="370"/>
      <c r="FN959" s="370"/>
      <c r="FO959" s="370"/>
      <c r="FP959" s="370"/>
      <c r="FQ959" s="370"/>
      <c r="FR959" s="370"/>
      <c r="FS959" s="370"/>
      <c r="FT959" s="370"/>
      <c r="FU959" s="370"/>
      <c r="FV959" s="370"/>
      <c r="FW959" s="370"/>
      <c r="FX959" s="370"/>
      <c r="FY959" s="370"/>
      <c r="FZ959" s="370"/>
      <c r="GA959" s="370"/>
      <c r="GB959" s="370"/>
      <c r="GC959" s="370"/>
      <c r="GD959" s="370"/>
      <c r="GE959" s="370"/>
      <c r="GF959" s="370"/>
      <c r="GG959" s="370"/>
      <c r="GH959" s="370"/>
      <c r="GI959" s="370"/>
      <c r="GJ959" s="370"/>
      <c r="GK959" s="370"/>
      <c r="GL959" s="370"/>
      <c r="GM959" s="370"/>
      <c r="GN959" s="370"/>
      <c r="GO959" s="370"/>
      <c r="GP959" s="370"/>
      <c r="GQ959" s="370"/>
      <c r="GR959" s="370"/>
      <c r="GS959" s="370"/>
      <c r="GT959" s="370"/>
      <c r="GU959" s="370"/>
      <c r="GV959" s="370"/>
      <c r="GW959" s="370"/>
      <c r="GX959" s="370"/>
      <c r="GY959" s="370"/>
      <c r="GZ959" s="370"/>
      <c r="HA959" s="370"/>
      <c r="HB959" s="370"/>
      <c r="HC959" s="370"/>
      <c r="HD959" s="370"/>
      <c r="HE959" s="370"/>
      <c r="HF959" s="370"/>
      <c r="HG959" s="370"/>
      <c r="HH959" s="370"/>
      <c r="HI959" s="370"/>
      <c r="HJ959" s="370"/>
      <c r="HK959" s="370"/>
      <c r="HL959" s="370"/>
      <c r="HM959" s="370"/>
      <c r="HN959" s="370"/>
      <c r="HO959" s="370"/>
      <c r="HP959" s="370"/>
      <c r="HQ959" s="370"/>
      <c r="HR959" s="370"/>
      <c r="HS959" s="370"/>
      <c r="HT959" s="370"/>
      <c r="HU959" s="370"/>
      <c r="HV959" s="370"/>
      <c r="HW959" s="370"/>
      <c r="HX959" s="370"/>
      <c r="HY959" s="370"/>
      <c r="HZ959" s="370"/>
      <c r="IA959" s="370"/>
      <c r="IB959" s="370"/>
      <c r="IC959" s="370"/>
      <c r="ID959" s="370"/>
      <c r="IE959" s="370"/>
      <c r="IF959" s="370"/>
      <c r="IG959" s="370"/>
      <c r="IH959" s="370"/>
      <c r="II959" s="370"/>
      <c r="IJ959" s="370"/>
      <c r="IK959" s="370"/>
    </row>
    <row r="960" spans="1:245" s="363" customFormat="1" ht="13.5">
      <c r="A960" s="313"/>
      <c r="B960" s="313"/>
      <c r="C960" s="313"/>
      <c r="D960" s="313"/>
      <c r="E960" s="431"/>
      <c r="F960" s="431"/>
      <c r="G960" s="431"/>
      <c r="H960" s="431"/>
      <c r="I960" s="421"/>
      <c r="J960" s="429"/>
      <c r="K960" s="429"/>
      <c r="EC960" s="370"/>
      <c r="ED960" s="370"/>
      <c r="EJ960" s="370"/>
      <c r="EL960" s="370"/>
      <c r="EM960" s="370"/>
      <c r="EN960" s="370"/>
      <c r="EO960" s="370"/>
      <c r="EP960" s="370"/>
      <c r="EQ960" s="370"/>
      <c r="ER960" s="370"/>
      <c r="ES960" s="370"/>
      <c r="ET960" s="370"/>
      <c r="EU960" s="370"/>
      <c r="EV960" s="370"/>
      <c r="EW960" s="370"/>
      <c r="EX960" s="370"/>
      <c r="EY960" s="370"/>
      <c r="EZ960" s="370"/>
      <c r="FA960" s="370"/>
      <c r="FB960" s="370"/>
      <c r="FC960" s="370"/>
      <c r="FD960" s="370"/>
      <c r="FE960" s="370"/>
      <c r="FF960" s="370"/>
      <c r="FG960" s="370"/>
      <c r="FH960" s="370"/>
      <c r="FI960" s="370"/>
      <c r="FJ960" s="370"/>
      <c r="FK960" s="370"/>
      <c r="FL960" s="370"/>
      <c r="FM960" s="370"/>
      <c r="FN960" s="370"/>
      <c r="FO960" s="370"/>
      <c r="FP960" s="370"/>
      <c r="FQ960" s="370"/>
      <c r="FR960" s="370"/>
      <c r="FS960" s="370"/>
      <c r="FT960" s="370"/>
      <c r="FU960" s="370"/>
      <c r="FV960" s="370"/>
      <c r="FW960" s="370"/>
      <c r="FX960" s="370"/>
      <c r="FY960" s="370"/>
      <c r="FZ960" s="370"/>
      <c r="GA960" s="370"/>
      <c r="GB960" s="370"/>
      <c r="GC960" s="370"/>
      <c r="GD960" s="370"/>
      <c r="GE960" s="370"/>
      <c r="GF960" s="370"/>
      <c r="GG960" s="370"/>
      <c r="GH960" s="370"/>
      <c r="GI960" s="370"/>
      <c r="GJ960" s="370"/>
      <c r="GK960" s="370"/>
      <c r="GL960" s="370"/>
      <c r="GM960" s="370"/>
      <c r="GN960" s="370"/>
      <c r="GO960" s="370"/>
      <c r="GP960" s="370"/>
      <c r="GQ960" s="370"/>
      <c r="GR960" s="370"/>
      <c r="GS960" s="370"/>
      <c r="GT960" s="370"/>
      <c r="GU960" s="370"/>
      <c r="GV960" s="370"/>
      <c r="GW960" s="370"/>
      <c r="GX960" s="370"/>
      <c r="GY960" s="370"/>
      <c r="GZ960" s="370"/>
      <c r="HA960" s="370"/>
      <c r="HB960" s="370"/>
      <c r="HC960" s="370"/>
      <c r="HD960" s="370"/>
      <c r="HE960" s="370"/>
      <c r="HF960" s="370"/>
      <c r="HG960" s="370"/>
      <c r="HH960" s="370"/>
      <c r="HI960" s="370"/>
      <c r="HJ960" s="370"/>
      <c r="HK960" s="370"/>
      <c r="HL960" s="370"/>
      <c r="HM960" s="370"/>
      <c r="HN960" s="370"/>
      <c r="HO960" s="370"/>
      <c r="HP960" s="370"/>
      <c r="HQ960" s="370"/>
      <c r="HR960" s="370"/>
      <c r="HS960" s="370"/>
      <c r="HT960" s="370"/>
      <c r="HU960" s="370"/>
      <c r="HV960" s="370"/>
      <c r="HW960" s="370"/>
      <c r="HX960" s="370"/>
      <c r="HY960" s="370"/>
      <c r="HZ960" s="370"/>
      <c r="IA960" s="370"/>
      <c r="IB960" s="370"/>
      <c r="IC960" s="370"/>
      <c r="ID960" s="370"/>
      <c r="IE960" s="370"/>
      <c r="IF960" s="370"/>
      <c r="IG960" s="370"/>
      <c r="IH960" s="370"/>
      <c r="II960" s="370"/>
      <c r="IJ960" s="370"/>
      <c r="IK960" s="370"/>
    </row>
    <row r="961" spans="1:245" s="363" customFormat="1" ht="13.5">
      <c r="A961" s="699" t="s">
        <v>851</v>
      </c>
      <c r="B961" s="699"/>
      <c r="C961" s="699"/>
      <c r="D961" s="385"/>
      <c r="E961" s="431"/>
      <c r="F961" s="359"/>
      <c r="G961" s="431"/>
      <c r="H961" s="431"/>
      <c r="I961" s="421"/>
      <c r="J961" s="429"/>
      <c r="K961" s="429"/>
      <c r="EA961" s="370"/>
      <c r="EB961" s="370"/>
      <c r="EC961" s="370"/>
      <c r="ED961" s="370"/>
      <c r="EE961" s="370"/>
      <c r="EF961" s="370"/>
      <c r="EG961" s="370"/>
      <c r="EH961" s="370"/>
      <c r="EI961" s="370"/>
      <c r="EJ961" s="370"/>
      <c r="EK961" s="370"/>
      <c r="EL961" s="370"/>
      <c r="EM961" s="370"/>
      <c r="EN961" s="370"/>
      <c r="EO961" s="370"/>
      <c r="EP961" s="370"/>
      <c r="EQ961" s="370"/>
      <c r="ER961" s="370"/>
      <c r="EV961" s="370"/>
      <c r="EW961" s="370"/>
      <c r="EX961" s="370"/>
      <c r="EY961" s="370"/>
      <c r="EZ961" s="370"/>
      <c r="FA961" s="370"/>
      <c r="FB961" s="370"/>
      <c r="FC961" s="370"/>
      <c r="FD961" s="370"/>
      <c r="FE961" s="370"/>
      <c r="FF961" s="370"/>
      <c r="FG961" s="370"/>
      <c r="FH961" s="370"/>
      <c r="FI961" s="370"/>
      <c r="FJ961" s="370"/>
      <c r="FK961" s="370"/>
      <c r="FL961" s="370"/>
      <c r="FM961" s="370"/>
      <c r="FN961" s="370"/>
      <c r="FO961" s="370"/>
      <c r="FP961" s="370"/>
      <c r="FQ961" s="370"/>
      <c r="FR961" s="370"/>
      <c r="FS961" s="370"/>
      <c r="FT961" s="370"/>
      <c r="FU961" s="370"/>
      <c r="FV961" s="370"/>
      <c r="FW961" s="370"/>
      <c r="FX961" s="370"/>
      <c r="FY961" s="370"/>
      <c r="FZ961" s="370"/>
      <c r="GA961" s="370"/>
      <c r="GB961" s="370"/>
      <c r="GC961" s="370"/>
      <c r="GD961" s="370"/>
      <c r="GE961" s="370"/>
      <c r="GF961" s="370"/>
      <c r="GG961" s="370"/>
      <c r="GH961" s="370"/>
      <c r="GI961" s="370"/>
      <c r="GJ961" s="370"/>
      <c r="GK961" s="370"/>
      <c r="GL961" s="370"/>
      <c r="GM961" s="370"/>
      <c r="GN961" s="370"/>
      <c r="GO961" s="370"/>
      <c r="GP961" s="370"/>
      <c r="GQ961" s="370"/>
      <c r="GR961" s="370"/>
      <c r="GS961" s="370"/>
      <c r="GT961" s="370"/>
      <c r="GU961" s="370"/>
      <c r="GV961" s="370"/>
      <c r="GW961" s="370"/>
      <c r="GX961" s="370"/>
      <c r="GY961" s="370"/>
      <c r="GZ961" s="370"/>
      <c r="HA961" s="370"/>
      <c r="HB961" s="370"/>
      <c r="HC961" s="370"/>
      <c r="HD961" s="370"/>
      <c r="HE961" s="370"/>
      <c r="HF961" s="370"/>
      <c r="HG961" s="370"/>
      <c r="HH961" s="370"/>
      <c r="HI961" s="370"/>
      <c r="HJ961" s="370"/>
      <c r="HK961" s="370"/>
      <c r="HL961" s="370"/>
      <c r="HM961" s="370"/>
      <c r="HN961" s="370"/>
      <c r="HO961" s="370"/>
      <c r="HP961" s="370"/>
      <c r="HQ961" s="370"/>
      <c r="HR961" s="370"/>
      <c r="HS961" s="370"/>
      <c r="HT961" s="370"/>
      <c r="HU961" s="370"/>
      <c r="HV961" s="370"/>
      <c r="HW961" s="370"/>
      <c r="HX961" s="370"/>
      <c r="HY961" s="370"/>
      <c r="HZ961" s="370"/>
      <c r="IA961" s="370"/>
      <c r="IB961" s="370"/>
      <c r="IC961" s="370"/>
      <c r="ID961" s="370"/>
      <c r="IE961" s="370"/>
      <c r="IF961" s="370"/>
      <c r="IG961" s="370"/>
      <c r="IH961" s="370"/>
      <c r="II961" s="370"/>
      <c r="IJ961" s="370"/>
      <c r="IK961" s="370"/>
    </row>
    <row r="962" spans="1:245" s="363" customFormat="1" ht="13.5">
      <c r="A962" s="385"/>
      <c r="B962" s="385"/>
      <c r="C962" s="385"/>
      <c r="D962" s="385"/>
      <c r="E962" s="431"/>
      <c r="F962" s="359"/>
      <c r="G962" s="431"/>
      <c r="H962" s="431"/>
      <c r="I962" s="421"/>
      <c r="J962" s="429"/>
      <c r="K962" s="429"/>
      <c r="EA962" s="370"/>
      <c r="EB962" s="370"/>
      <c r="EC962" s="370"/>
      <c r="ED962" s="370"/>
      <c r="EE962" s="370"/>
      <c r="EF962" s="370"/>
      <c r="EG962" s="370"/>
      <c r="EH962" s="370"/>
      <c r="EI962" s="370"/>
      <c r="EJ962" s="370"/>
      <c r="EK962" s="370"/>
      <c r="EL962" s="370"/>
      <c r="EM962" s="370"/>
      <c r="EN962" s="370"/>
      <c r="EO962" s="370"/>
      <c r="EP962" s="370"/>
      <c r="EQ962" s="370"/>
      <c r="ER962" s="370"/>
      <c r="EV962" s="370"/>
      <c r="EW962" s="370"/>
      <c r="EX962" s="370"/>
      <c r="EY962" s="370"/>
      <c r="EZ962" s="370"/>
      <c r="FA962" s="370"/>
      <c r="FB962" s="370"/>
      <c r="FC962" s="370"/>
      <c r="FD962" s="370"/>
      <c r="FE962" s="370"/>
      <c r="FF962" s="370"/>
      <c r="FG962" s="370"/>
      <c r="FH962" s="370"/>
      <c r="FI962" s="370"/>
      <c r="FJ962" s="370"/>
      <c r="FK962" s="370"/>
      <c r="FL962" s="370"/>
      <c r="FM962" s="370"/>
      <c r="FN962" s="370"/>
      <c r="FO962" s="370"/>
      <c r="FP962" s="370"/>
      <c r="FQ962" s="370"/>
      <c r="FR962" s="370"/>
      <c r="FS962" s="370"/>
      <c r="FT962" s="370"/>
      <c r="FU962" s="370"/>
      <c r="FV962" s="370"/>
      <c r="FW962" s="370"/>
      <c r="FX962" s="370"/>
      <c r="FY962" s="370"/>
      <c r="FZ962" s="370"/>
      <c r="GA962" s="370"/>
      <c r="GB962" s="370"/>
      <c r="GC962" s="370"/>
      <c r="GD962" s="370"/>
      <c r="GE962" s="370"/>
      <c r="GF962" s="370"/>
      <c r="GG962" s="370"/>
      <c r="GH962" s="370"/>
      <c r="GI962" s="370"/>
      <c r="GJ962" s="370"/>
      <c r="GK962" s="370"/>
      <c r="GL962" s="370"/>
      <c r="GM962" s="370"/>
      <c r="GN962" s="370"/>
      <c r="GO962" s="370"/>
      <c r="GP962" s="370"/>
      <c r="GQ962" s="370"/>
      <c r="GR962" s="370"/>
      <c r="GS962" s="370"/>
      <c r="GT962" s="370"/>
      <c r="GU962" s="370"/>
      <c r="GV962" s="370"/>
      <c r="GW962" s="370"/>
      <c r="GX962" s="370"/>
      <c r="GY962" s="370"/>
      <c r="GZ962" s="370"/>
      <c r="HA962" s="370"/>
      <c r="HB962" s="370"/>
      <c r="HC962" s="370"/>
      <c r="HD962" s="370"/>
      <c r="HE962" s="370"/>
      <c r="HF962" s="370"/>
      <c r="HG962" s="370"/>
      <c r="HH962" s="370"/>
      <c r="HI962" s="370"/>
      <c r="HJ962" s="370"/>
      <c r="HK962" s="370"/>
      <c r="HL962" s="370"/>
      <c r="HM962" s="370"/>
      <c r="HN962" s="370"/>
      <c r="HO962" s="370"/>
      <c r="HP962" s="370"/>
      <c r="HQ962" s="370"/>
      <c r="HR962" s="370"/>
      <c r="HS962" s="370"/>
      <c r="HT962" s="370"/>
      <c r="HU962" s="370"/>
      <c r="HV962" s="370"/>
      <c r="HW962" s="370"/>
      <c r="HX962" s="370"/>
      <c r="HY962" s="370"/>
      <c r="HZ962" s="370"/>
      <c r="IA962" s="370"/>
      <c r="IB962" s="370"/>
      <c r="IC962" s="370"/>
      <c r="ID962" s="370"/>
      <c r="IE962" s="370"/>
      <c r="IF962" s="370"/>
      <c r="IG962" s="370"/>
      <c r="IH962" s="370"/>
      <c r="II962" s="370"/>
      <c r="IJ962" s="370"/>
      <c r="IK962" s="370"/>
    </row>
    <row r="963" spans="1:245" s="363" customFormat="1" ht="67.5" customHeight="1">
      <c r="A963" s="1049" t="s">
        <v>486</v>
      </c>
      <c r="B963" s="1049"/>
      <c r="C963" s="1049"/>
      <c r="D963" s="1049"/>
      <c r="E963" s="1049"/>
      <c r="F963" s="1049"/>
      <c r="G963" s="1049"/>
      <c r="H963" s="1049"/>
      <c r="I963" s="1049"/>
      <c r="J963" s="1049"/>
      <c r="K963" s="1049"/>
      <c r="EE963" s="370"/>
      <c r="EF963" s="370"/>
      <c r="ET963" s="370"/>
      <c r="EU963" s="370"/>
      <c r="EV963" s="370"/>
      <c r="EW963" s="370"/>
      <c r="EX963" s="370"/>
      <c r="EY963" s="370"/>
      <c r="EZ963" s="370"/>
      <c r="FA963" s="370"/>
      <c r="FB963" s="370"/>
      <c r="FC963" s="370"/>
      <c r="FD963" s="370"/>
      <c r="FE963" s="370"/>
      <c r="FF963" s="370"/>
      <c r="FG963" s="370"/>
      <c r="FH963" s="370"/>
      <c r="FI963" s="370"/>
      <c r="FJ963" s="370"/>
      <c r="FK963" s="370"/>
      <c r="FL963" s="370"/>
      <c r="FM963" s="370"/>
      <c r="FN963" s="370"/>
      <c r="FO963" s="370"/>
      <c r="FP963" s="370"/>
      <c r="FQ963" s="370"/>
      <c r="FR963" s="370"/>
      <c r="FS963" s="370"/>
      <c r="FT963" s="370"/>
      <c r="FU963" s="370"/>
      <c r="FV963" s="370"/>
      <c r="FW963" s="370"/>
      <c r="FX963" s="370"/>
      <c r="FY963" s="370"/>
      <c r="FZ963" s="370"/>
      <c r="GA963" s="370"/>
      <c r="GB963" s="370"/>
      <c r="GC963" s="370"/>
      <c r="GD963" s="370"/>
      <c r="GE963" s="370"/>
      <c r="GF963" s="370"/>
      <c r="GG963" s="370"/>
      <c r="GH963" s="370"/>
      <c r="GI963" s="370"/>
      <c r="GJ963" s="370"/>
      <c r="GK963" s="370"/>
      <c r="GL963" s="370"/>
      <c r="GM963" s="370"/>
      <c r="GN963" s="370"/>
      <c r="GO963" s="370"/>
      <c r="GP963" s="370"/>
      <c r="GQ963" s="370"/>
      <c r="GR963" s="370"/>
      <c r="GS963" s="370"/>
      <c r="GT963" s="370"/>
      <c r="GU963" s="370"/>
      <c r="GV963" s="370"/>
      <c r="GW963" s="370"/>
      <c r="GX963" s="370"/>
      <c r="GY963" s="370"/>
      <c r="GZ963" s="370"/>
      <c r="HA963" s="370"/>
      <c r="HB963" s="370"/>
      <c r="HC963" s="370"/>
      <c r="HD963" s="370"/>
      <c r="HE963" s="370"/>
      <c r="HF963" s="370"/>
      <c r="HG963" s="370"/>
      <c r="HH963" s="370"/>
      <c r="HI963" s="370"/>
      <c r="HJ963" s="370"/>
      <c r="HK963" s="370"/>
      <c r="HL963" s="370"/>
      <c r="HM963" s="370"/>
      <c r="HN963" s="370"/>
      <c r="HO963" s="370"/>
      <c r="HP963" s="370"/>
      <c r="HQ963" s="370"/>
      <c r="HR963" s="370"/>
      <c r="HS963" s="370"/>
      <c r="HT963" s="370"/>
      <c r="HU963" s="370"/>
      <c r="HV963" s="370"/>
      <c r="HW963" s="370"/>
      <c r="HX963" s="370"/>
      <c r="HY963" s="370"/>
      <c r="HZ963" s="370"/>
      <c r="IA963" s="370"/>
      <c r="IB963" s="370"/>
      <c r="IC963" s="370"/>
      <c r="ID963" s="370"/>
      <c r="IE963" s="370"/>
      <c r="IF963" s="370"/>
      <c r="IG963" s="370"/>
      <c r="IH963" s="370"/>
      <c r="II963" s="370"/>
      <c r="IJ963" s="370"/>
      <c r="IK963" s="370"/>
    </row>
    <row r="964" spans="1:245" s="363" customFormat="1" ht="13.5">
      <c r="A964" s="364"/>
      <c r="B964" s="364"/>
      <c r="C964" s="364"/>
      <c r="D964" s="364"/>
      <c r="E964" s="364"/>
      <c r="F964" s="364"/>
      <c r="G964" s="364"/>
      <c r="H964" s="364"/>
      <c r="I964" s="364"/>
      <c r="J964" s="364"/>
      <c r="K964" s="364"/>
      <c r="EE964" s="370"/>
      <c r="EF964" s="370"/>
      <c r="ET964" s="370"/>
      <c r="EU964" s="370"/>
      <c r="EV964" s="370"/>
      <c r="EW964" s="370"/>
      <c r="EX964" s="370"/>
      <c r="EY964" s="370"/>
      <c r="EZ964" s="370"/>
      <c r="FA964" s="370"/>
      <c r="FB964" s="370"/>
      <c r="FC964" s="370"/>
      <c r="FD964" s="370"/>
      <c r="FE964" s="370"/>
      <c r="FF964" s="370"/>
      <c r="FG964" s="370"/>
      <c r="FH964" s="370"/>
      <c r="FI964" s="370"/>
      <c r="FJ964" s="370"/>
      <c r="FK964" s="370"/>
      <c r="FL964" s="370"/>
      <c r="FM964" s="370"/>
      <c r="FN964" s="370"/>
      <c r="FO964" s="370"/>
      <c r="FP964" s="370"/>
      <c r="FQ964" s="370"/>
      <c r="FR964" s="370"/>
      <c r="FS964" s="370"/>
      <c r="FT964" s="370"/>
      <c r="FU964" s="370"/>
      <c r="FV964" s="370"/>
      <c r="FW964" s="370"/>
      <c r="FX964" s="370"/>
      <c r="FY964" s="370"/>
      <c r="FZ964" s="370"/>
      <c r="GA964" s="370"/>
      <c r="GB964" s="370"/>
      <c r="GC964" s="370"/>
      <c r="GD964" s="370"/>
      <c r="GE964" s="370"/>
      <c r="GF964" s="370"/>
      <c r="GG964" s="370"/>
      <c r="GH964" s="370"/>
      <c r="GI964" s="370"/>
      <c r="GJ964" s="370"/>
      <c r="GK964" s="370"/>
      <c r="GL964" s="370"/>
      <c r="GM964" s="370"/>
      <c r="GN964" s="370"/>
      <c r="GO964" s="370"/>
      <c r="GP964" s="370"/>
      <c r="GQ964" s="370"/>
      <c r="GR964" s="370"/>
      <c r="GS964" s="370"/>
      <c r="GT964" s="370"/>
      <c r="GU964" s="370"/>
      <c r="GV964" s="370"/>
      <c r="GW964" s="370"/>
      <c r="GX964" s="370"/>
      <c r="GY964" s="370"/>
      <c r="GZ964" s="370"/>
      <c r="HA964" s="370"/>
      <c r="HB964" s="370"/>
      <c r="HC964" s="370"/>
      <c r="HD964" s="370"/>
      <c r="HE964" s="370"/>
      <c r="HF964" s="370"/>
      <c r="HG964" s="370"/>
      <c r="HH964" s="370"/>
      <c r="HI964" s="370"/>
      <c r="HJ964" s="370"/>
      <c r="HK964" s="370"/>
      <c r="HL964" s="370"/>
      <c r="HM964" s="370"/>
      <c r="HN964" s="370"/>
      <c r="HO964" s="370"/>
      <c r="HP964" s="370"/>
      <c r="HQ964" s="370"/>
      <c r="HR964" s="370"/>
      <c r="HS964" s="370"/>
      <c r="HT964" s="370"/>
      <c r="HU964" s="370"/>
      <c r="HV964" s="370"/>
      <c r="HW964" s="370"/>
      <c r="HX964" s="370"/>
      <c r="HY964" s="370"/>
      <c r="HZ964" s="370"/>
      <c r="IA964" s="370"/>
      <c r="IB964" s="370"/>
      <c r="IC964" s="370"/>
      <c r="ID964" s="370"/>
      <c r="IE964" s="370"/>
      <c r="IF964" s="370"/>
      <c r="IG964" s="370"/>
      <c r="IH964" s="370"/>
      <c r="II964" s="370"/>
      <c r="IJ964" s="370"/>
      <c r="IK964" s="370"/>
    </row>
    <row r="965" spans="1:245" s="363" customFormat="1" ht="13.5">
      <c r="A965" s="313"/>
      <c r="B965" s="313"/>
      <c r="C965" s="313"/>
      <c r="D965" s="313"/>
      <c r="E965" s="431"/>
      <c r="F965" s="359"/>
      <c r="G965" s="431"/>
      <c r="H965" s="431"/>
      <c r="I965" s="421"/>
      <c r="J965" s="429"/>
      <c r="K965" s="362"/>
      <c r="DX965" s="370"/>
      <c r="DY965" s="370"/>
      <c r="ED965" s="370"/>
      <c r="EE965" s="370"/>
      <c r="EF965" s="370"/>
      <c r="EH965" s="370"/>
      <c r="EI965" s="370"/>
      <c r="EJ965" s="370"/>
      <c r="EK965" s="370"/>
      <c r="EM965" s="370"/>
      <c r="EN965" s="370"/>
      <c r="EQ965" s="370"/>
      <c r="EV965" s="370"/>
      <c r="EW965" s="370"/>
      <c r="EX965" s="370"/>
      <c r="EY965" s="370"/>
      <c r="EZ965" s="370"/>
      <c r="FA965" s="370"/>
      <c r="FB965" s="370"/>
      <c r="FC965" s="370"/>
      <c r="FD965" s="370"/>
      <c r="FE965" s="370"/>
      <c r="FF965" s="370"/>
      <c r="FG965" s="370"/>
      <c r="FH965" s="370"/>
      <c r="FI965" s="370"/>
      <c r="FJ965" s="370"/>
      <c r="FK965" s="370"/>
      <c r="FL965" s="370"/>
      <c r="FM965" s="370"/>
      <c r="FN965" s="370"/>
      <c r="FO965" s="370"/>
      <c r="FP965" s="370"/>
      <c r="FQ965" s="370"/>
      <c r="FR965" s="370"/>
      <c r="FS965" s="370"/>
      <c r="FT965" s="370"/>
      <c r="FU965" s="370"/>
      <c r="FV965" s="370"/>
      <c r="FW965" s="370"/>
      <c r="FX965" s="370"/>
      <c r="FY965" s="370"/>
      <c r="FZ965" s="370"/>
      <c r="GA965" s="370"/>
      <c r="GB965" s="370"/>
      <c r="GC965" s="370"/>
      <c r="GD965" s="370"/>
      <c r="GE965" s="370"/>
      <c r="GF965" s="370"/>
      <c r="GG965" s="370"/>
      <c r="GH965" s="370"/>
      <c r="GI965" s="370"/>
      <c r="GJ965" s="370"/>
      <c r="GK965" s="370"/>
      <c r="GL965" s="370"/>
      <c r="GM965" s="370"/>
      <c r="GN965" s="370"/>
      <c r="GO965" s="370"/>
      <c r="GP965" s="370"/>
      <c r="GQ965" s="370"/>
      <c r="GR965" s="370"/>
      <c r="GS965" s="370"/>
      <c r="GT965" s="370"/>
      <c r="GU965" s="370"/>
      <c r="GV965" s="370"/>
      <c r="GW965" s="370"/>
      <c r="GX965" s="370"/>
      <c r="GY965" s="370"/>
      <c r="GZ965" s="370"/>
      <c r="HA965" s="370"/>
      <c r="HB965" s="370"/>
      <c r="HC965" s="370"/>
      <c r="HD965" s="370"/>
      <c r="HE965" s="370"/>
      <c r="HF965" s="370"/>
      <c r="HG965" s="370"/>
      <c r="HH965" s="370"/>
      <c r="HI965" s="370"/>
      <c r="HJ965" s="370"/>
      <c r="HK965" s="370"/>
      <c r="HL965" s="370"/>
      <c r="HM965" s="370"/>
      <c r="HN965" s="370"/>
      <c r="HO965" s="370"/>
      <c r="HP965" s="370"/>
      <c r="HQ965" s="370"/>
      <c r="HR965" s="370"/>
      <c r="HS965" s="370"/>
      <c r="HT965" s="370"/>
      <c r="HU965" s="370"/>
      <c r="HV965" s="370"/>
      <c r="HW965" s="370"/>
      <c r="HX965" s="370"/>
      <c r="HY965" s="370"/>
      <c r="HZ965" s="370"/>
      <c r="IA965" s="370"/>
      <c r="IB965" s="370"/>
      <c r="IC965" s="370"/>
      <c r="ID965" s="370"/>
      <c r="IE965" s="370"/>
      <c r="IF965" s="370"/>
      <c r="IG965" s="370"/>
      <c r="IH965" s="370"/>
      <c r="II965" s="370"/>
      <c r="IJ965" s="370"/>
      <c r="IK965" s="370"/>
    </row>
    <row r="966" spans="1:245" s="363" customFormat="1" ht="13.5">
      <c r="A966" s="273"/>
      <c r="B966" s="273"/>
      <c r="C966" s="273"/>
      <c r="D966" s="273"/>
      <c r="E966" s="360"/>
      <c r="F966" s="337"/>
      <c r="G966" s="360"/>
      <c r="H966" s="360"/>
      <c r="I966" s="427"/>
      <c r="J966" s="766" t="s">
        <v>37</v>
      </c>
      <c r="K966" s="766" t="s">
        <v>38</v>
      </c>
      <c r="EC966" s="370"/>
      <c r="ED966" s="370"/>
      <c r="EE966" s="370"/>
      <c r="EF966" s="370"/>
      <c r="EV966" s="370"/>
      <c r="EW966" s="370"/>
      <c r="EX966" s="370"/>
      <c r="EY966" s="370"/>
      <c r="EZ966" s="370"/>
      <c r="FA966" s="370"/>
      <c r="FB966" s="370"/>
      <c r="FC966" s="370"/>
      <c r="FD966" s="370"/>
      <c r="FE966" s="370"/>
      <c r="FF966" s="370"/>
      <c r="FG966" s="370"/>
      <c r="FH966" s="370"/>
      <c r="FI966" s="370"/>
      <c r="FJ966" s="370"/>
      <c r="FK966" s="370"/>
      <c r="FL966" s="370"/>
      <c r="FM966" s="370"/>
      <c r="FN966" s="370"/>
      <c r="FO966" s="370"/>
      <c r="FP966" s="370"/>
      <c r="FQ966" s="370"/>
      <c r="FR966" s="370"/>
      <c r="FS966" s="370"/>
      <c r="FT966" s="370"/>
      <c r="FU966" s="370"/>
      <c r="FV966" s="370"/>
      <c r="FW966" s="370"/>
      <c r="FX966" s="370"/>
      <c r="FY966" s="370"/>
      <c r="FZ966" s="370"/>
      <c r="GA966" s="370"/>
      <c r="GB966" s="370"/>
      <c r="GC966" s="370"/>
      <c r="GD966" s="370"/>
      <c r="GE966" s="370"/>
      <c r="GF966" s="370"/>
      <c r="GG966" s="370"/>
      <c r="GH966" s="370"/>
      <c r="GI966" s="370"/>
      <c r="GJ966" s="370"/>
      <c r="GK966" s="370"/>
      <c r="GL966" s="370"/>
      <c r="GM966" s="370"/>
      <c r="GN966" s="370"/>
      <c r="GO966" s="370"/>
      <c r="GP966" s="370"/>
      <c r="GQ966" s="370"/>
      <c r="GR966" s="370"/>
      <c r="GS966" s="370"/>
      <c r="GT966" s="370"/>
      <c r="GU966" s="370"/>
      <c r="GV966" s="370"/>
      <c r="GW966" s="370"/>
      <c r="GX966" s="370"/>
      <c r="GY966" s="370"/>
      <c r="GZ966" s="370"/>
      <c r="HA966" s="370"/>
      <c r="HB966" s="370"/>
      <c r="HC966" s="370"/>
      <c r="HD966" s="370"/>
      <c r="HE966" s="370"/>
      <c r="HF966" s="370"/>
      <c r="HG966" s="370"/>
      <c r="HH966" s="370"/>
      <c r="HI966" s="370"/>
      <c r="HJ966" s="370"/>
      <c r="HK966" s="370"/>
      <c r="HL966" s="370"/>
      <c r="HM966" s="370"/>
      <c r="HN966" s="370"/>
      <c r="HO966" s="370"/>
      <c r="HP966" s="370"/>
      <c r="HQ966" s="370"/>
      <c r="HR966" s="370"/>
      <c r="HS966" s="370"/>
      <c r="HT966" s="370"/>
      <c r="HU966" s="370"/>
      <c r="HV966" s="370"/>
      <c r="HW966" s="370"/>
      <c r="HX966" s="370"/>
      <c r="HY966" s="370"/>
      <c r="HZ966" s="370"/>
      <c r="IA966" s="370"/>
      <c r="IB966" s="370"/>
      <c r="IC966" s="370"/>
      <c r="ID966" s="370"/>
      <c r="IE966" s="370"/>
      <c r="IF966" s="370"/>
      <c r="IG966" s="370"/>
      <c r="IH966" s="370"/>
      <c r="II966" s="370"/>
      <c r="IJ966" s="370"/>
      <c r="IK966" s="370"/>
    </row>
    <row r="967" spans="1:245" s="363" customFormat="1" ht="13.5">
      <c r="A967" s="609" t="s">
        <v>381</v>
      </c>
      <c r="B967" s="609"/>
      <c r="C967" s="609"/>
      <c r="D967" s="609"/>
      <c r="E967" s="625"/>
      <c r="F967" s="610"/>
      <c r="G967" s="625"/>
      <c r="H967" s="625"/>
      <c r="I967" s="626"/>
      <c r="J967" s="628">
        <v>29183</v>
      </c>
      <c r="K967" s="628">
        <v>25698</v>
      </c>
      <c r="EA967" s="370"/>
      <c r="EB967" s="370"/>
      <c r="EH967" s="370"/>
      <c r="EI967" s="370"/>
      <c r="EJ967" s="370"/>
      <c r="EK967" s="370"/>
      <c r="EL967" s="370"/>
      <c r="EN967" s="370"/>
      <c r="EO967" s="370"/>
      <c r="EP967" s="370"/>
      <c r="EQ967" s="370"/>
      <c r="ER967" s="370"/>
      <c r="ES967" s="370"/>
      <c r="ET967" s="370"/>
      <c r="EU967" s="370"/>
      <c r="EV967" s="370"/>
      <c r="EW967" s="370"/>
      <c r="EX967" s="370"/>
      <c r="EY967" s="370"/>
      <c r="EZ967" s="370"/>
      <c r="FA967" s="370"/>
      <c r="FB967" s="370"/>
      <c r="FC967" s="370"/>
      <c r="FD967" s="370"/>
      <c r="FE967" s="370"/>
      <c r="FF967" s="370"/>
      <c r="FG967" s="370"/>
      <c r="FH967" s="370"/>
      <c r="FI967" s="370"/>
      <c r="FJ967" s="370"/>
      <c r="FK967" s="370"/>
      <c r="FL967" s="370"/>
      <c r="FM967" s="370"/>
      <c r="FN967" s="370"/>
      <c r="FO967" s="370"/>
      <c r="FP967" s="370"/>
      <c r="FQ967" s="370"/>
      <c r="FR967" s="370"/>
      <c r="FS967" s="370"/>
      <c r="FT967" s="370"/>
      <c r="FU967" s="370"/>
      <c r="FV967" s="370"/>
      <c r="FW967" s="370"/>
      <c r="FX967" s="370"/>
      <c r="FY967" s="370"/>
      <c r="FZ967" s="370"/>
      <c r="GA967" s="370"/>
      <c r="GB967" s="370"/>
      <c r="GC967" s="370"/>
      <c r="GD967" s="370"/>
      <c r="GE967" s="370"/>
      <c r="GF967" s="370"/>
      <c r="GG967" s="370"/>
      <c r="GH967" s="370"/>
      <c r="GI967" s="370"/>
      <c r="GJ967" s="370"/>
      <c r="GK967" s="370"/>
      <c r="GL967" s="370"/>
      <c r="GM967" s="370"/>
      <c r="GN967" s="370"/>
      <c r="GO967" s="370"/>
      <c r="GP967" s="370"/>
      <c r="GQ967" s="370"/>
      <c r="GR967" s="370"/>
      <c r="GS967" s="370"/>
      <c r="GT967" s="370"/>
      <c r="GU967" s="370"/>
      <c r="GV967" s="370"/>
      <c r="GW967" s="370"/>
      <c r="GX967" s="370"/>
      <c r="GY967" s="370"/>
      <c r="GZ967" s="370"/>
      <c r="HA967" s="370"/>
      <c r="HB967" s="370"/>
      <c r="HC967" s="370"/>
      <c r="HD967" s="370"/>
      <c r="HE967" s="370"/>
      <c r="HF967" s="370"/>
      <c r="HG967" s="370"/>
      <c r="HH967" s="370"/>
      <c r="HI967" s="370"/>
      <c r="HJ967" s="370"/>
      <c r="HK967" s="370"/>
      <c r="HL967" s="370"/>
      <c r="HM967" s="370"/>
      <c r="HN967" s="370"/>
      <c r="HO967" s="370"/>
      <c r="HP967" s="370"/>
      <c r="HQ967" s="370"/>
      <c r="HR967" s="370"/>
      <c r="HS967" s="370"/>
      <c r="HT967" s="370"/>
      <c r="HU967" s="370"/>
      <c r="HV967" s="370"/>
      <c r="HW967" s="370"/>
      <c r="HX967" s="370"/>
      <c r="HY967" s="370"/>
      <c r="HZ967" s="370"/>
      <c r="IA967" s="370"/>
      <c r="IB967" s="370"/>
      <c r="IC967" s="370"/>
      <c r="ID967" s="370"/>
      <c r="IE967" s="370"/>
      <c r="IF967" s="370"/>
      <c r="IG967" s="370"/>
      <c r="IH967" s="370"/>
      <c r="II967" s="370"/>
      <c r="IJ967" s="370"/>
      <c r="IK967" s="370"/>
    </row>
    <row r="968" spans="1:245" s="363" customFormat="1" ht="13.5">
      <c r="A968" s="603"/>
      <c r="B968" s="603"/>
      <c r="C968" s="603"/>
      <c r="D968" s="603"/>
      <c r="E968" s="629"/>
      <c r="F968" s="611"/>
      <c r="G968" s="629"/>
      <c r="H968" s="629"/>
      <c r="I968" s="631"/>
      <c r="J968" s="632"/>
      <c r="K968" s="632"/>
      <c r="EB968" s="370"/>
      <c r="EC968" s="370"/>
      <c r="EF968" s="370"/>
      <c r="EH968" s="370"/>
      <c r="EI968" s="370"/>
      <c r="EJ968" s="370"/>
      <c r="EK968" s="370"/>
      <c r="EL968" s="370"/>
      <c r="EM968" s="370"/>
      <c r="EN968" s="370"/>
      <c r="EU968" s="370"/>
      <c r="EV968" s="370"/>
      <c r="EW968" s="370"/>
      <c r="EX968" s="370"/>
      <c r="EY968" s="370"/>
      <c r="EZ968" s="370"/>
      <c r="FA968" s="370"/>
      <c r="FB968" s="370"/>
      <c r="FC968" s="370"/>
      <c r="FD968" s="370"/>
      <c r="FE968" s="370"/>
      <c r="FF968" s="370"/>
      <c r="FG968" s="370"/>
      <c r="FH968" s="370"/>
      <c r="FI968" s="370"/>
      <c r="FJ968" s="370"/>
      <c r="FK968" s="370"/>
      <c r="FL968" s="370"/>
      <c r="FM968" s="370"/>
      <c r="FN968" s="370"/>
      <c r="FO968" s="370"/>
      <c r="FP968" s="370"/>
      <c r="FQ968" s="370"/>
      <c r="FR968" s="370"/>
      <c r="FS968" s="370"/>
      <c r="FT968" s="370"/>
      <c r="FU968" s="370"/>
      <c r="FV968" s="370"/>
      <c r="FW968" s="370"/>
      <c r="FX968" s="370"/>
      <c r="FY968" s="370"/>
      <c r="FZ968" s="370"/>
      <c r="GA968" s="370"/>
      <c r="GB968" s="370"/>
      <c r="GC968" s="370"/>
      <c r="GD968" s="370"/>
      <c r="GE968" s="370"/>
      <c r="GF968" s="370"/>
      <c r="GG968" s="370"/>
      <c r="GH968" s="370"/>
      <c r="GI968" s="370"/>
      <c r="GJ968" s="370"/>
      <c r="GK968" s="370"/>
      <c r="GL968" s="370"/>
      <c r="GM968" s="370"/>
      <c r="GN968" s="370"/>
      <c r="GO968" s="370"/>
      <c r="GP968" s="370"/>
      <c r="GQ968" s="370"/>
      <c r="GR968" s="370"/>
      <c r="GS968" s="370"/>
      <c r="GT968" s="370"/>
      <c r="GU968" s="370"/>
      <c r="GV968" s="370"/>
      <c r="GW968" s="370"/>
      <c r="GX968" s="370"/>
      <c r="GY968" s="370"/>
      <c r="GZ968" s="370"/>
      <c r="HA968" s="370"/>
      <c r="HB968" s="370"/>
      <c r="HC968" s="370"/>
      <c r="HD968" s="370"/>
      <c r="HE968" s="370"/>
      <c r="HF968" s="370"/>
      <c r="HG968" s="370"/>
      <c r="HH968" s="370"/>
      <c r="HI968" s="370"/>
      <c r="HJ968" s="370"/>
      <c r="HK968" s="370"/>
      <c r="HL968" s="370"/>
      <c r="HM968" s="370"/>
      <c r="HN968" s="370"/>
      <c r="HO968" s="370"/>
      <c r="HP968" s="370"/>
      <c r="HQ968" s="370"/>
      <c r="HR968" s="370"/>
      <c r="HS968" s="370"/>
      <c r="HT968" s="370"/>
      <c r="HU968" s="370"/>
      <c r="HV968" s="370"/>
      <c r="HW968" s="370"/>
      <c r="HX968" s="370"/>
      <c r="HY968" s="370"/>
      <c r="HZ968" s="370"/>
      <c r="IA968" s="370"/>
      <c r="IB968" s="370"/>
      <c r="IC968" s="370"/>
      <c r="ID968" s="370"/>
      <c r="IE968" s="370"/>
      <c r="IF968" s="370"/>
      <c r="IG968" s="370"/>
      <c r="IH968" s="370"/>
      <c r="II968" s="370"/>
      <c r="IJ968" s="370"/>
      <c r="IK968" s="370"/>
    </row>
    <row r="969" spans="1:245" s="363" customFormat="1" ht="13.5">
      <c r="A969" s="603" t="s">
        <v>753</v>
      </c>
      <c r="B969" s="603"/>
      <c r="C969" s="603"/>
      <c r="D969" s="603"/>
      <c r="E969" s="629"/>
      <c r="F969" s="611"/>
      <c r="G969" s="629"/>
      <c r="H969" s="629"/>
      <c r="I969" s="631"/>
      <c r="J969" s="630">
        <v>10818</v>
      </c>
      <c r="K969" s="630">
        <v>10679</v>
      </c>
      <c r="EA969" s="370"/>
      <c r="EB969" s="370"/>
      <c r="EC969" s="370"/>
      <c r="ED969" s="370"/>
      <c r="EE969" s="370"/>
      <c r="EJ969" s="370"/>
      <c r="ER969" s="370"/>
      <c r="ES969" s="370"/>
      <c r="ET969" s="370"/>
      <c r="EU969" s="370"/>
      <c r="EV969" s="370"/>
      <c r="EW969" s="370"/>
      <c r="EX969" s="370"/>
      <c r="EY969" s="370"/>
      <c r="EZ969" s="370"/>
      <c r="FA969" s="370"/>
      <c r="FB969" s="370"/>
      <c r="FC969" s="370"/>
      <c r="FD969" s="370"/>
      <c r="FE969" s="370"/>
      <c r="FF969" s="370"/>
      <c r="FG969" s="370"/>
      <c r="FH969" s="370"/>
      <c r="FI969" s="370"/>
      <c r="FJ969" s="370"/>
      <c r="FK969" s="370"/>
      <c r="FL969" s="370"/>
      <c r="FM969" s="370"/>
      <c r="FN969" s="370"/>
      <c r="FO969" s="370"/>
      <c r="FP969" s="370"/>
      <c r="FQ969" s="370"/>
      <c r="FR969" s="370"/>
      <c r="FS969" s="370"/>
      <c r="FT969" s="370"/>
      <c r="FU969" s="370"/>
      <c r="FV969" s="370"/>
      <c r="FW969" s="370"/>
      <c r="FX969" s="370"/>
      <c r="FY969" s="370"/>
      <c r="FZ969" s="370"/>
      <c r="GA969" s="370"/>
      <c r="GB969" s="370"/>
      <c r="GC969" s="370"/>
      <c r="GD969" s="370"/>
      <c r="GE969" s="370"/>
      <c r="GF969" s="370"/>
      <c r="GG969" s="370"/>
      <c r="GH969" s="370"/>
      <c r="GI969" s="370"/>
      <c r="GJ969" s="370"/>
      <c r="GK969" s="370"/>
      <c r="GL969" s="370"/>
      <c r="GM969" s="370"/>
      <c r="GN969" s="370"/>
      <c r="GO969" s="370"/>
      <c r="GP969" s="370"/>
      <c r="GQ969" s="370"/>
      <c r="GR969" s="370"/>
      <c r="GS969" s="370"/>
      <c r="GT969" s="370"/>
      <c r="GU969" s="370"/>
      <c r="GV969" s="370"/>
      <c r="GW969" s="370"/>
      <c r="GX969" s="370"/>
      <c r="GY969" s="370"/>
      <c r="GZ969" s="370"/>
      <c r="HA969" s="370"/>
      <c r="HB969" s="370"/>
      <c r="HC969" s="370"/>
      <c r="HD969" s="370"/>
      <c r="HE969" s="370"/>
      <c r="HF969" s="370"/>
      <c r="HG969" s="370"/>
      <c r="HH969" s="370"/>
      <c r="HI969" s="370"/>
      <c r="HJ969" s="370"/>
      <c r="HK969" s="370"/>
      <c r="HL969" s="370"/>
      <c r="HM969" s="370"/>
      <c r="HN969" s="370"/>
      <c r="HO969" s="370"/>
      <c r="HP969" s="370"/>
      <c r="HQ969" s="370"/>
      <c r="HR969" s="370"/>
      <c r="HS969" s="370"/>
      <c r="HT969" s="370"/>
      <c r="HU969" s="370"/>
      <c r="HV969" s="370"/>
      <c r="HW969" s="370"/>
      <c r="HX969" s="370"/>
      <c r="HY969" s="370"/>
      <c r="HZ969" s="370"/>
      <c r="IA969" s="370"/>
      <c r="IB969" s="370"/>
      <c r="IC969" s="370"/>
      <c r="ID969" s="370"/>
      <c r="IE969" s="370"/>
      <c r="IF969" s="370"/>
      <c r="IG969" s="370"/>
      <c r="IH969" s="370"/>
      <c r="II969" s="370"/>
      <c r="IJ969" s="370"/>
      <c r="IK969" s="370"/>
    </row>
    <row r="970" spans="1:178" s="363" customFormat="1" ht="13.5">
      <c r="A970" s="603" t="s">
        <v>754</v>
      </c>
      <c r="B970" s="603"/>
      <c r="C970" s="603"/>
      <c r="D970" s="603"/>
      <c r="E970" s="629"/>
      <c r="F970" s="611"/>
      <c r="G970" s="629"/>
      <c r="H970" s="629"/>
      <c r="I970" s="631"/>
      <c r="J970" s="630"/>
      <c r="K970" s="630"/>
      <c r="EC970" s="370"/>
      <c r="ED970" s="370"/>
      <c r="EH970" s="370"/>
      <c r="EI970" s="370"/>
      <c r="EQ970" s="370"/>
      <c r="ER970" s="370"/>
      <c r="ES970" s="370"/>
      <c r="ET970" s="370"/>
      <c r="EU970" s="370"/>
      <c r="EV970" s="370"/>
      <c r="EW970" s="370"/>
      <c r="EX970" s="370"/>
      <c r="EY970" s="370"/>
      <c r="EZ970" s="370"/>
      <c r="FA970" s="370"/>
      <c r="FB970" s="370"/>
      <c r="FC970" s="370"/>
      <c r="FD970" s="370"/>
      <c r="FE970" s="370"/>
      <c r="FF970" s="370"/>
      <c r="FG970" s="370"/>
      <c r="FH970" s="370"/>
      <c r="FI970" s="370"/>
      <c r="FJ970" s="370"/>
      <c r="FK970" s="370"/>
      <c r="FL970" s="370"/>
      <c r="FM970" s="370"/>
      <c r="FN970" s="370"/>
      <c r="FO970" s="370"/>
      <c r="FP970" s="370"/>
      <c r="FQ970" s="370"/>
      <c r="FR970" s="370"/>
      <c r="FS970" s="370"/>
      <c r="FT970" s="370"/>
      <c r="FV970" s="370"/>
    </row>
    <row r="971" spans="1:245" s="363" customFormat="1" ht="13.5">
      <c r="A971" s="607" t="s">
        <v>755</v>
      </c>
      <c r="B971" s="607"/>
      <c r="C971" s="607"/>
      <c r="D971" s="607"/>
      <c r="E971" s="623"/>
      <c r="F971" s="585"/>
      <c r="G971" s="623"/>
      <c r="H971" s="623"/>
      <c r="I971" s="624"/>
      <c r="J971" s="630">
        <v>1142</v>
      </c>
      <c r="K971" s="630">
        <v>715</v>
      </c>
      <c r="EC971" s="370"/>
      <c r="ED971" s="370"/>
      <c r="EV971" s="370"/>
      <c r="EW971" s="370"/>
      <c r="EX971" s="370"/>
      <c r="EY971" s="370"/>
      <c r="EZ971" s="370"/>
      <c r="FA971" s="370"/>
      <c r="FB971" s="370"/>
      <c r="FC971" s="370"/>
      <c r="FD971" s="370"/>
      <c r="FE971" s="370"/>
      <c r="FF971" s="370"/>
      <c r="FG971" s="370"/>
      <c r="FH971" s="370"/>
      <c r="FI971" s="370"/>
      <c r="FJ971" s="370"/>
      <c r="FK971" s="370"/>
      <c r="FL971" s="370"/>
      <c r="FM971" s="370"/>
      <c r="FN971" s="370"/>
      <c r="FO971" s="370"/>
      <c r="FP971" s="370"/>
      <c r="FQ971" s="370"/>
      <c r="FR971" s="370"/>
      <c r="FS971" s="370"/>
      <c r="FT971" s="370"/>
      <c r="FU971" s="370"/>
      <c r="FV971" s="370"/>
      <c r="FW971" s="370"/>
      <c r="FX971" s="370"/>
      <c r="FY971" s="370"/>
      <c r="FZ971" s="370"/>
      <c r="GA971" s="370"/>
      <c r="GB971" s="370"/>
      <c r="GC971" s="370"/>
      <c r="GD971" s="370"/>
      <c r="GE971" s="370"/>
      <c r="GF971" s="370"/>
      <c r="GG971" s="370"/>
      <c r="GH971" s="370"/>
      <c r="GI971" s="370"/>
      <c r="GJ971" s="370"/>
      <c r="GK971" s="370"/>
      <c r="GL971" s="370"/>
      <c r="GM971" s="370"/>
      <c r="GN971" s="370"/>
      <c r="GO971" s="370"/>
      <c r="GP971" s="370"/>
      <c r="GQ971" s="370"/>
      <c r="GR971" s="370"/>
      <c r="GS971" s="370"/>
      <c r="GT971" s="370"/>
      <c r="GU971" s="370"/>
      <c r="GV971" s="370"/>
      <c r="GW971" s="370"/>
      <c r="GX971" s="370"/>
      <c r="GY971" s="370"/>
      <c r="GZ971" s="370"/>
      <c r="HA971" s="370"/>
      <c r="HB971" s="370"/>
      <c r="HC971" s="370"/>
      <c r="HD971" s="370"/>
      <c r="HE971" s="370"/>
      <c r="HF971" s="370"/>
      <c r="HG971" s="370"/>
      <c r="HH971" s="370"/>
      <c r="HI971" s="370"/>
      <c r="HJ971" s="370"/>
      <c r="HK971" s="370"/>
      <c r="HL971" s="370"/>
      <c r="HM971" s="370"/>
      <c r="HN971" s="370"/>
      <c r="HO971" s="370"/>
      <c r="HP971" s="370"/>
      <c r="HQ971" s="370"/>
      <c r="HR971" s="370"/>
      <c r="HS971" s="370"/>
      <c r="HT971" s="370"/>
      <c r="HU971" s="370"/>
      <c r="HV971" s="370"/>
      <c r="HW971" s="370"/>
      <c r="HX971" s="370"/>
      <c r="HY971" s="370"/>
      <c r="HZ971" s="370"/>
      <c r="IA971" s="370"/>
      <c r="IB971" s="370"/>
      <c r="IC971" s="370"/>
      <c r="ID971" s="370"/>
      <c r="IE971" s="370"/>
      <c r="IF971" s="370"/>
      <c r="IG971" s="370"/>
      <c r="IH971" s="370"/>
      <c r="II971" s="370"/>
      <c r="IJ971" s="370"/>
      <c r="IK971" s="370"/>
    </row>
    <row r="972" spans="1:245" s="363" customFormat="1" ht="13.5">
      <c r="A972" s="696" t="s">
        <v>462</v>
      </c>
      <c r="B972" s="696"/>
      <c r="C972" s="696"/>
      <c r="D972" s="696"/>
      <c r="E972" s="697"/>
      <c r="F972" s="690"/>
      <c r="G972" s="697"/>
      <c r="H972" s="697"/>
      <c r="I972" s="698"/>
      <c r="J972" s="765">
        <v>11960</v>
      </c>
      <c r="K972" s="765">
        <v>11394</v>
      </c>
      <c r="EH972" s="370"/>
      <c r="EI972" s="370"/>
      <c r="ER972" s="370"/>
      <c r="ES972" s="370"/>
      <c r="ET972" s="370"/>
      <c r="EU972" s="370"/>
      <c r="EV972" s="370"/>
      <c r="EW972" s="370"/>
      <c r="EX972" s="370"/>
      <c r="EY972" s="370"/>
      <c r="EZ972" s="370"/>
      <c r="FA972" s="370"/>
      <c r="FB972" s="370"/>
      <c r="FC972" s="370"/>
      <c r="FD972" s="370"/>
      <c r="FE972" s="370"/>
      <c r="FF972" s="370"/>
      <c r="FG972" s="370"/>
      <c r="FH972" s="370"/>
      <c r="FI972" s="370"/>
      <c r="FJ972" s="370"/>
      <c r="FK972" s="370"/>
      <c r="FL972" s="370"/>
      <c r="FM972" s="370"/>
      <c r="FN972" s="370"/>
      <c r="FO972" s="370"/>
      <c r="FP972" s="370"/>
      <c r="FQ972" s="370"/>
      <c r="FR972" s="370"/>
      <c r="FS972" s="370"/>
      <c r="FT972" s="370"/>
      <c r="FU972" s="370"/>
      <c r="FV972" s="370"/>
      <c r="FW972" s="370"/>
      <c r="FX972" s="370"/>
      <c r="FY972" s="370"/>
      <c r="FZ972" s="370"/>
      <c r="GA972" s="370"/>
      <c r="GB972" s="370"/>
      <c r="GC972" s="370"/>
      <c r="GD972" s="370"/>
      <c r="GE972" s="370"/>
      <c r="GF972" s="370"/>
      <c r="GG972" s="370"/>
      <c r="GH972" s="370"/>
      <c r="GI972" s="370"/>
      <c r="GJ972" s="370"/>
      <c r="GK972" s="370"/>
      <c r="GL972" s="370"/>
      <c r="GM972" s="370"/>
      <c r="GN972" s="370"/>
      <c r="GO972" s="370"/>
      <c r="GP972" s="370"/>
      <c r="GQ972" s="370"/>
      <c r="GR972" s="370"/>
      <c r="GS972" s="370"/>
      <c r="GT972" s="370"/>
      <c r="GU972" s="370"/>
      <c r="GV972" s="370"/>
      <c r="GW972" s="370"/>
      <c r="GX972" s="370"/>
      <c r="GY972" s="370"/>
      <c r="GZ972" s="370"/>
      <c r="HA972" s="370"/>
      <c r="HB972" s="370"/>
      <c r="HC972" s="370"/>
      <c r="HD972" s="370"/>
      <c r="HE972" s="370"/>
      <c r="HF972" s="370"/>
      <c r="HG972" s="370"/>
      <c r="HH972" s="370"/>
      <c r="HI972" s="370"/>
      <c r="HJ972" s="370"/>
      <c r="HK972" s="370"/>
      <c r="HL972" s="370"/>
      <c r="HM972" s="370"/>
      <c r="HN972" s="370"/>
      <c r="HO972" s="370"/>
      <c r="HP972" s="370"/>
      <c r="HQ972" s="370"/>
      <c r="HR972" s="370"/>
      <c r="HS972" s="370"/>
      <c r="HT972" s="370"/>
      <c r="HU972" s="370"/>
      <c r="HV972" s="370"/>
      <c r="HW972" s="370"/>
      <c r="HX972" s="370"/>
      <c r="HY972" s="370"/>
      <c r="HZ972" s="370"/>
      <c r="IA972" s="370"/>
      <c r="IB972" s="370"/>
      <c r="IC972" s="370"/>
      <c r="ID972" s="370"/>
      <c r="IE972" s="370"/>
      <c r="IF972" s="370"/>
      <c r="IG972" s="370"/>
      <c r="IH972" s="370"/>
      <c r="II972" s="370"/>
      <c r="IJ972" s="370"/>
      <c r="IK972" s="370"/>
    </row>
    <row r="973" spans="1:178" s="363" customFormat="1" ht="13.5">
      <c r="A973" s="313"/>
      <c r="B973" s="313"/>
      <c r="C973" s="313"/>
      <c r="D973" s="313"/>
      <c r="E973" s="431"/>
      <c r="F973" s="359"/>
      <c r="G973" s="431"/>
      <c r="H973" s="431"/>
      <c r="I973" s="421"/>
      <c r="J973" s="433"/>
      <c r="K973" s="433"/>
      <c r="FL973" s="370"/>
      <c r="FM973" s="370"/>
      <c r="FV973" s="370"/>
    </row>
    <row r="974" spans="1:178" s="363" customFormat="1" ht="13.5">
      <c r="A974" s="699" t="s">
        <v>410</v>
      </c>
      <c r="B974" s="699"/>
      <c r="C974" s="699"/>
      <c r="D974" s="699"/>
      <c r="E974" s="700"/>
      <c r="F974" s="701"/>
      <c r="G974" s="700"/>
      <c r="H974" s="700"/>
      <c r="I974" s="702"/>
      <c r="J974" s="764">
        <v>2.44</v>
      </c>
      <c r="K974" s="764">
        <v>2.26</v>
      </c>
      <c r="EE974" s="370"/>
      <c r="EF974" s="370"/>
      <c r="ER974" s="370"/>
      <c r="ES974" s="370"/>
      <c r="ET974" s="370"/>
      <c r="EU974" s="370"/>
      <c r="EV974" s="370"/>
      <c r="EW974" s="370"/>
      <c r="EX974" s="370"/>
      <c r="EY974" s="370"/>
      <c r="EZ974" s="370"/>
      <c r="FA974" s="370"/>
      <c r="FB974" s="370"/>
      <c r="FC974" s="370"/>
      <c r="FD974" s="370"/>
      <c r="FE974" s="370"/>
      <c r="FF974" s="370"/>
      <c r="FG974" s="370"/>
      <c r="FH974" s="370"/>
      <c r="FI974" s="370"/>
      <c r="FJ974" s="370"/>
      <c r="FK974" s="370"/>
      <c r="FL974" s="370"/>
      <c r="FM974" s="370"/>
      <c r="FN974" s="370"/>
      <c r="FO974" s="370"/>
      <c r="FP974" s="370"/>
      <c r="FQ974" s="370"/>
      <c r="FR974" s="370"/>
      <c r="FS974" s="370"/>
      <c r="FT974" s="370"/>
      <c r="FU974" s="370"/>
      <c r="FV974" s="370"/>
    </row>
    <row r="975" spans="1:11" s="363" customFormat="1" ht="13.5">
      <c r="A975" s="313"/>
      <c r="B975" s="313"/>
      <c r="C975" s="313"/>
      <c r="D975" s="313"/>
      <c r="E975" s="431"/>
      <c r="F975" s="359"/>
      <c r="G975" s="431"/>
      <c r="H975" s="431"/>
      <c r="I975" s="421"/>
      <c r="J975" s="434"/>
      <c r="K975" s="434"/>
    </row>
    <row r="976" spans="1:176" s="363" customFormat="1" ht="13.5">
      <c r="A976" s="313"/>
      <c r="B976" s="313"/>
      <c r="C976" s="313"/>
      <c r="D976" s="313"/>
      <c r="E976" s="431"/>
      <c r="F976" s="359"/>
      <c r="G976" s="431"/>
      <c r="H976" s="431"/>
      <c r="I976" s="421"/>
      <c r="J976" s="434"/>
      <c r="K976" s="434"/>
      <c r="ER976" s="370"/>
      <c r="ES976" s="370"/>
      <c r="ET976" s="370"/>
      <c r="EU976" s="370"/>
      <c r="EV976" s="370"/>
      <c r="EW976" s="370"/>
      <c r="EX976" s="370"/>
      <c r="EY976" s="370"/>
      <c r="EZ976" s="370"/>
      <c r="FA976" s="370"/>
      <c r="FB976" s="370"/>
      <c r="FC976" s="370"/>
      <c r="FD976" s="370"/>
      <c r="FE976" s="370"/>
      <c r="FF976" s="370"/>
      <c r="FG976" s="370"/>
      <c r="FH976" s="370"/>
      <c r="FI976" s="370"/>
      <c r="FJ976" s="370"/>
      <c r="FK976" s="370"/>
      <c r="FL976" s="370"/>
      <c r="FM976" s="370"/>
      <c r="FN976" s="370"/>
      <c r="FO976" s="370"/>
      <c r="FP976" s="370"/>
      <c r="FQ976" s="370"/>
      <c r="FR976" s="370"/>
      <c r="FS976" s="370"/>
      <c r="FT976" s="370"/>
    </row>
    <row r="977" spans="1:178" s="363" customFormat="1" ht="15.75">
      <c r="A977" s="568" t="s">
        <v>63</v>
      </c>
      <c r="B977" s="568"/>
      <c r="C977" s="568"/>
      <c r="D977" s="373"/>
      <c r="E977" s="269"/>
      <c r="G977" s="422"/>
      <c r="H977" s="422"/>
      <c r="I977" s="269"/>
      <c r="J977" s="435"/>
      <c r="K977" s="269"/>
      <c r="ED977" s="370"/>
      <c r="EE977" s="370"/>
      <c r="ER977" s="370"/>
      <c r="ES977" s="370"/>
      <c r="ET977" s="370"/>
      <c r="EU977" s="370"/>
      <c r="EV977" s="370"/>
      <c r="EW977" s="370"/>
      <c r="EX977" s="370"/>
      <c r="EY977" s="370"/>
      <c r="EZ977" s="370"/>
      <c r="FA977" s="370"/>
      <c r="FB977" s="370"/>
      <c r="FC977" s="370"/>
      <c r="FD977" s="370"/>
      <c r="FE977" s="370"/>
      <c r="FF977" s="370"/>
      <c r="FG977" s="370"/>
      <c r="FH977" s="370"/>
      <c r="FI977" s="370"/>
      <c r="FJ977" s="370"/>
      <c r="FK977" s="370"/>
      <c r="FL977" s="370"/>
      <c r="FM977" s="370"/>
      <c r="FN977" s="370"/>
      <c r="FO977" s="370"/>
      <c r="FP977" s="370"/>
      <c r="FQ977" s="370"/>
      <c r="FR977" s="370"/>
      <c r="FS977" s="370"/>
      <c r="FT977" s="370"/>
      <c r="FU977" s="370"/>
      <c r="FV977" s="370"/>
    </row>
    <row r="978" spans="1:178" s="363" customFormat="1" ht="11.25" customHeight="1">
      <c r="A978" s="269"/>
      <c r="B978" s="269"/>
      <c r="C978" s="269"/>
      <c r="D978" s="269"/>
      <c r="E978" s="269"/>
      <c r="G978" s="422"/>
      <c r="H978" s="422"/>
      <c r="I978" s="269"/>
      <c r="J978" s="435"/>
      <c r="K978" s="313"/>
      <c r="FE978" s="370"/>
      <c r="FF978" s="370"/>
      <c r="FK978" s="370"/>
      <c r="FL978" s="370"/>
      <c r="FV978" s="370"/>
    </row>
    <row r="979" spans="1:178" s="363" customFormat="1" ht="12" customHeight="1">
      <c r="A979" s="436"/>
      <c r="B979" s="436"/>
      <c r="C979" s="436"/>
      <c r="D979" s="436"/>
      <c r="E979" s="420"/>
      <c r="F979" s="396"/>
      <c r="G979" s="420"/>
      <c r="H979" s="437"/>
      <c r="I979" s="420"/>
      <c r="J979" s="763" t="s">
        <v>39</v>
      </c>
      <c r="K979" s="734" t="s">
        <v>466</v>
      </c>
      <c r="ED979" s="370"/>
      <c r="EE979" s="370"/>
      <c r="EH979" s="370"/>
      <c r="EI979" s="370"/>
      <c r="FU979" s="370"/>
      <c r="FV979" s="370"/>
    </row>
    <row r="980" spans="1:245" s="363" customFormat="1" ht="13.5">
      <c r="A980" s="603" t="s">
        <v>359</v>
      </c>
      <c r="B980" s="603"/>
      <c r="C980" s="603"/>
      <c r="D980" s="603"/>
      <c r="E980" s="603"/>
      <c r="F980" s="611"/>
      <c r="G980" s="603"/>
      <c r="H980" s="629"/>
      <c r="I980" s="622"/>
      <c r="J980" s="622">
        <v>23858</v>
      </c>
      <c r="K980" s="622">
        <v>23759</v>
      </c>
      <c r="EE980" s="370"/>
      <c r="EF980" s="370"/>
      <c r="EV980" s="370"/>
      <c r="EW980" s="370"/>
      <c r="EX980" s="370"/>
      <c r="EY980" s="370"/>
      <c r="EZ980" s="370"/>
      <c r="FA980" s="370"/>
      <c r="FB980" s="370"/>
      <c r="FC980" s="370"/>
      <c r="FD980" s="370"/>
      <c r="FE980" s="370"/>
      <c r="FF980" s="370"/>
      <c r="FG980" s="370"/>
      <c r="FH980" s="370"/>
      <c r="FI980" s="370"/>
      <c r="FJ980" s="370"/>
      <c r="FK980" s="370"/>
      <c r="FL980" s="370"/>
      <c r="FM980" s="370"/>
      <c r="FN980" s="370"/>
      <c r="FO980" s="370"/>
      <c r="FP980" s="370"/>
      <c r="FQ980" s="370"/>
      <c r="FR980" s="370"/>
      <c r="FS980" s="370"/>
      <c r="FT980" s="370"/>
      <c r="FU980" s="370"/>
      <c r="FV980" s="370"/>
      <c r="FW980" s="370"/>
      <c r="FX980" s="370"/>
      <c r="FY980" s="370"/>
      <c r="FZ980" s="370"/>
      <c r="GA980" s="370"/>
      <c r="GB980" s="370"/>
      <c r="GC980" s="370"/>
      <c r="GD980" s="370"/>
      <c r="GE980" s="370"/>
      <c r="GF980" s="370"/>
      <c r="GG980" s="370"/>
      <c r="GH980" s="370"/>
      <c r="GI980" s="370"/>
      <c r="GJ980" s="370"/>
      <c r="GK980" s="370"/>
      <c r="GL980" s="370"/>
      <c r="GM980" s="370"/>
      <c r="GN980" s="370"/>
      <c r="GO980" s="370"/>
      <c r="GP980" s="370"/>
      <c r="GQ980" s="370"/>
      <c r="GR980" s="370"/>
      <c r="GS980" s="370"/>
      <c r="GT980" s="370"/>
      <c r="GU980" s="370"/>
      <c r="GV980" s="370"/>
      <c r="GW980" s="370"/>
      <c r="GX980" s="370"/>
      <c r="GY980" s="370"/>
      <c r="GZ980" s="370"/>
      <c r="HA980" s="370"/>
      <c r="HB980" s="370"/>
      <c r="HC980" s="370"/>
      <c r="HD980" s="370"/>
      <c r="HE980" s="370"/>
      <c r="HF980" s="370"/>
      <c r="HG980" s="370"/>
      <c r="HH980" s="370"/>
      <c r="HI980" s="370"/>
      <c r="HJ980" s="370"/>
      <c r="HK980" s="370"/>
      <c r="HL980" s="370"/>
      <c r="HM980" s="370"/>
      <c r="HN980" s="370"/>
      <c r="HO980" s="370"/>
      <c r="HP980" s="370"/>
      <c r="HQ980" s="370"/>
      <c r="HR980" s="370"/>
      <c r="HS980" s="370"/>
      <c r="HT980" s="370"/>
      <c r="HU980" s="370"/>
      <c r="HV980" s="370"/>
      <c r="HW980" s="370"/>
      <c r="HX980" s="370"/>
      <c r="HY980" s="370"/>
      <c r="HZ980" s="370"/>
      <c r="IA980" s="370"/>
      <c r="IB980" s="370"/>
      <c r="IC980" s="370"/>
      <c r="ID980" s="370"/>
      <c r="IE980" s="370"/>
      <c r="IF980" s="370"/>
      <c r="IG980" s="370"/>
      <c r="IH980" s="370"/>
      <c r="II980" s="370"/>
      <c r="IJ980" s="370"/>
      <c r="IK980" s="370"/>
    </row>
    <row r="981" spans="1:245" s="363" customFormat="1" ht="13.5">
      <c r="A981" s="699" t="s">
        <v>311</v>
      </c>
      <c r="B981" s="603"/>
      <c r="C981" s="603"/>
      <c r="D981" s="603"/>
      <c r="E981" s="577"/>
      <c r="F981" s="578"/>
      <c r="G981" s="578"/>
      <c r="H981" s="633"/>
      <c r="I981" s="577"/>
      <c r="J981" s="622"/>
      <c r="K981" s="622"/>
      <c r="ED981" s="370"/>
      <c r="EE981" s="370"/>
      <c r="EF981" s="370"/>
      <c r="EG981" s="370"/>
      <c r="EH981" s="370"/>
      <c r="ER981" s="370"/>
      <c r="ES981" s="370"/>
      <c r="ET981" s="370"/>
      <c r="EU981" s="370"/>
      <c r="EV981" s="370"/>
      <c r="EW981" s="370"/>
      <c r="EX981" s="370"/>
      <c r="EY981" s="370"/>
      <c r="EZ981" s="370"/>
      <c r="FA981" s="370"/>
      <c r="FB981" s="370"/>
      <c r="FC981" s="370"/>
      <c r="FD981" s="370"/>
      <c r="FE981" s="370"/>
      <c r="FF981" s="370"/>
      <c r="FG981" s="370"/>
      <c r="FH981" s="370"/>
      <c r="FI981" s="370"/>
      <c r="FJ981" s="370"/>
      <c r="FK981" s="370"/>
      <c r="FL981" s="370"/>
      <c r="FM981" s="370"/>
      <c r="FN981" s="370"/>
      <c r="FO981" s="370"/>
      <c r="FP981" s="370"/>
      <c r="FQ981" s="370"/>
      <c r="FR981" s="370"/>
      <c r="FS981" s="370"/>
      <c r="FT981" s="370"/>
      <c r="FU981" s="370"/>
      <c r="FV981" s="370"/>
      <c r="FW981" s="370"/>
      <c r="FX981" s="370"/>
      <c r="FY981" s="370"/>
      <c r="FZ981" s="370"/>
      <c r="GA981" s="370"/>
      <c r="GB981" s="370"/>
      <c r="GC981" s="370"/>
      <c r="GD981" s="370"/>
      <c r="GE981" s="370"/>
      <c r="GF981" s="370"/>
      <c r="GG981" s="370"/>
      <c r="GH981" s="370"/>
      <c r="GI981" s="370"/>
      <c r="GJ981" s="370"/>
      <c r="GK981" s="370"/>
      <c r="GL981" s="370"/>
      <c r="GM981" s="370"/>
      <c r="GN981" s="370"/>
      <c r="GO981" s="370"/>
      <c r="GP981" s="370"/>
      <c r="GQ981" s="370"/>
      <c r="GR981" s="370"/>
      <c r="GS981" s="370"/>
      <c r="GT981" s="370"/>
      <c r="GU981" s="370"/>
      <c r="GV981" s="370"/>
      <c r="GW981" s="370"/>
      <c r="GX981" s="370"/>
      <c r="GY981" s="370"/>
      <c r="GZ981" s="370"/>
      <c r="HA981" s="370"/>
      <c r="HB981" s="370"/>
      <c r="HC981" s="370"/>
      <c r="HD981" s="370"/>
      <c r="HE981" s="370"/>
      <c r="HF981" s="370"/>
      <c r="HG981" s="370"/>
      <c r="HH981" s="370"/>
      <c r="HI981" s="370"/>
      <c r="HJ981" s="370"/>
      <c r="HK981" s="370"/>
      <c r="HL981" s="370"/>
      <c r="HM981" s="370"/>
      <c r="HN981" s="370"/>
      <c r="HO981" s="370"/>
      <c r="HP981" s="370"/>
      <c r="HQ981" s="370"/>
      <c r="HR981" s="370"/>
      <c r="HS981" s="370"/>
      <c r="HT981" s="370"/>
      <c r="HU981" s="370"/>
      <c r="HV981" s="370"/>
      <c r="HW981" s="370"/>
      <c r="HX981" s="370"/>
      <c r="HY981" s="370"/>
      <c r="HZ981" s="370"/>
      <c r="IA981" s="370"/>
      <c r="IB981" s="370"/>
      <c r="IC981" s="370"/>
      <c r="ID981" s="370"/>
      <c r="IE981" s="370"/>
      <c r="IF981" s="370"/>
      <c r="IG981" s="370"/>
      <c r="IH981" s="370"/>
      <c r="II981" s="370"/>
      <c r="IJ981" s="370"/>
      <c r="IK981" s="370"/>
    </row>
    <row r="982" spans="1:245" s="363" customFormat="1" ht="13.5">
      <c r="A982" s="603" t="s">
        <v>57</v>
      </c>
      <c r="B982" s="603"/>
      <c r="C982" s="603"/>
      <c r="D982" s="603"/>
      <c r="E982" s="577"/>
      <c r="F982" s="578"/>
      <c r="G982" s="578"/>
      <c r="H982" s="633"/>
      <c r="I982" s="622"/>
      <c r="J982" s="622">
        <v>225811</v>
      </c>
      <c r="K982" s="622">
        <v>173489</v>
      </c>
      <c r="EG982" s="370"/>
      <c r="EH982" s="370"/>
      <c r="EI982" s="370"/>
      <c r="EJ982" s="370"/>
      <c r="EK982" s="370"/>
      <c r="EL982" s="370"/>
      <c r="EM982" s="370"/>
      <c r="EN982" s="370"/>
      <c r="EO982" s="370"/>
      <c r="EP982" s="370"/>
      <c r="EQ982" s="370"/>
      <c r="ES982" s="370"/>
      <c r="ET982" s="370"/>
      <c r="EU982" s="370"/>
      <c r="EV982" s="370"/>
      <c r="EW982" s="370"/>
      <c r="EX982" s="370"/>
      <c r="EY982" s="370"/>
      <c r="EZ982" s="370"/>
      <c r="FA982" s="370"/>
      <c r="FB982" s="370"/>
      <c r="FC982" s="370"/>
      <c r="FD982" s="370"/>
      <c r="FE982" s="370"/>
      <c r="FF982" s="370"/>
      <c r="FG982" s="370"/>
      <c r="FH982" s="370"/>
      <c r="FI982" s="370"/>
      <c r="FJ982" s="370"/>
      <c r="FK982" s="370"/>
      <c r="FL982" s="370"/>
      <c r="FM982" s="370"/>
      <c r="FN982" s="370"/>
      <c r="FO982" s="370"/>
      <c r="FP982" s="370"/>
      <c r="FQ982" s="370"/>
      <c r="FR982" s="370"/>
      <c r="FS982" s="370"/>
      <c r="FT982" s="370"/>
      <c r="FU982" s="370"/>
      <c r="FV982" s="370"/>
      <c r="FW982" s="370"/>
      <c r="FX982" s="370"/>
      <c r="FY982" s="370"/>
      <c r="FZ982" s="370"/>
      <c r="GA982" s="370"/>
      <c r="GB982" s="370"/>
      <c r="GC982" s="370"/>
      <c r="GD982" s="370"/>
      <c r="GE982" s="370"/>
      <c r="GF982" s="370"/>
      <c r="GG982" s="370"/>
      <c r="GH982" s="370"/>
      <c r="GI982" s="370"/>
      <c r="GJ982" s="370"/>
      <c r="GK982" s="370"/>
      <c r="GL982" s="370"/>
      <c r="GM982" s="370"/>
      <c r="GN982" s="370"/>
      <c r="GO982" s="370"/>
      <c r="GP982" s="370"/>
      <c r="GQ982" s="370"/>
      <c r="GR982" s="370"/>
      <c r="GS982" s="370"/>
      <c r="GT982" s="370"/>
      <c r="GU982" s="370"/>
      <c r="GV982" s="370"/>
      <c r="GW982" s="370"/>
      <c r="GX982" s="370"/>
      <c r="GY982" s="370"/>
      <c r="GZ982" s="370"/>
      <c r="HA982" s="370"/>
      <c r="HB982" s="370"/>
      <c r="HC982" s="370"/>
      <c r="HD982" s="370"/>
      <c r="HE982" s="370"/>
      <c r="HF982" s="370"/>
      <c r="HG982" s="370"/>
      <c r="HH982" s="370"/>
      <c r="HI982" s="370"/>
      <c r="HJ982" s="370"/>
      <c r="HK982" s="370"/>
      <c r="HL982" s="370"/>
      <c r="HM982" s="370"/>
      <c r="HN982" s="370"/>
      <c r="HO982" s="370"/>
      <c r="HP982" s="370"/>
      <c r="HQ982" s="370"/>
      <c r="HR982" s="370"/>
      <c r="HS982" s="370"/>
      <c r="HT982" s="370"/>
      <c r="HU982" s="370"/>
      <c r="HV982" s="370"/>
      <c r="HW982" s="370"/>
      <c r="HX982" s="370"/>
      <c r="HY982" s="370"/>
      <c r="HZ982" s="370"/>
      <c r="IA982" s="370"/>
      <c r="IB982" s="370"/>
      <c r="IC982" s="370"/>
      <c r="ID982" s="370"/>
      <c r="IE982" s="370"/>
      <c r="IF982" s="370"/>
      <c r="IG982" s="370"/>
      <c r="IH982" s="370"/>
      <c r="II982" s="370"/>
      <c r="IJ982" s="370"/>
      <c r="IK982" s="370"/>
    </row>
    <row r="983" spans="1:245" s="363" customFormat="1" ht="13.5">
      <c r="A983" s="603" t="s">
        <v>153</v>
      </c>
      <c r="B983" s="603"/>
      <c r="C983" s="603"/>
      <c r="D983" s="603"/>
      <c r="E983" s="577"/>
      <c r="F983" s="578"/>
      <c r="G983" s="578"/>
      <c r="H983" s="633"/>
      <c r="I983" s="622"/>
      <c r="J983" s="622">
        <v>318133</v>
      </c>
      <c r="K983" s="622">
        <v>245200</v>
      </c>
      <c r="EG983" s="370"/>
      <c r="EH983" s="370"/>
      <c r="EI983" s="370"/>
      <c r="EJ983" s="370"/>
      <c r="EK983" s="370"/>
      <c r="EL983" s="370"/>
      <c r="EM983" s="370"/>
      <c r="EN983" s="370"/>
      <c r="EO983" s="370"/>
      <c r="EP983" s="370"/>
      <c r="EQ983" s="370"/>
      <c r="ES983" s="370"/>
      <c r="ET983" s="370"/>
      <c r="EU983" s="370"/>
      <c r="EV983" s="370"/>
      <c r="EW983" s="370"/>
      <c r="EX983" s="370"/>
      <c r="EY983" s="370"/>
      <c r="EZ983" s="370"/>
      <c r="FA983" s="370"/>
      <c r="FB983" s="370"/>
      <c r="FC983" s="370"/>
      <c r="FD983" s="370"/>
      <c r="FE983" s="370"/>
      <c r="FF983" s="370"/>
      <c r="FG983" s="370"/>
      <c r="FH983" s="370"/>
      <c r="FI983" s="370"/>
      <c r="FJ983" s="370"/>
      <c r="FK983" s="370"/>
      <c r="FL983" s="370"/>
      <c r="FM983" s="370"/>
      <c r="FN983" s="370"/>
      <c r="FO983" s="370"/>
      <c r="FP983" s="370"/>
      <c r="FQ983" s="370"/>
      <c r="FR983" s="370"/>
      <c r="FS983" s="370"/>
      <c r="FT983" s="370"/>
      <c r="FU983" s="370"/>
      <c r="FV983" s="370"/>
      <c r="FW983" s="370"/>
      <c r="FX983" s="370"/>
      <c r="FY983" s="370"/>
      <c r="FZ983" s="370"/>
      <c r="GA983" s="370"/>
      <c r="GB983" s="370"/>
      <c r="GC983" s="370"/>
      <c r="GD983" s="370"/>
      <c r="GE983" s="370"/>
      <c r="GF983" s="370"/>
      <c r="GG983" s="370"/>
      <c r="GH983" s="370"/>
      <c r="GI983" s="370"/>
      <c r="GJ983" s="370"/>
      <c r="GK983" s="370"/>
      <c r="GL983" s="370"/>
      <c r="GM983" s="370"/>
      <c r="GN983" s="370"/>
      <c r="GO983" s="370"/>
      <c r="GP983" s="370"/>
      <c r="GQ983" s="370"/>
      <c r="GR983" s="370"/>
      <c r="GS983" s="370"/>
      <c r="GT983" s="370"/>
      <c r="GU983" s="370"/>
      <c r="GV983" s="370"/>
      <c r="GW983" s="370"/>
      <c r="GX983" s="370"/>
      <c r="GY983" s="370"/>
      <c r="GZ983" s="370"/>
      <c r="HA983" s="370"/>
      <c r="HB983" s="370"/>
      <c r="HC983" s="370"/>
      <c r="HD983" s="370"/>
      <c r="HE983" s="370"/>
      <c r="HF983" s="370"/>
      <c r="HG983" s="370"/>
      <c r="HH983" s="370"/>
      <c r="HI983" s="370"/>
      <c r="HJ983" s="370"/>
      <c r="HK983" s="370"/>
      <c r="HL983" s="370"/>
      <c r="HM983" s="370"/>
      <c r="HN983" s="370"/>
      <c r="HO983" s="370"/>
      <c r="HP983" s="370"/>
      <c r="HQ983" s="370"/>
      <c r="HR983" s="370"/>
      <c r="HS983" s="370"/>
      <c r="HT983" s="370"/>
      <c r="HU983" s="370"/>
      <c r="HV983" s="370"/>
      <c r="HW983" s="370"/>
      <c r="HX983" s="370"/>
      <c r="HY983" s="370"/>
      <c r="HZ983" s="370"/>
      <c r="IA983" s="370"/>
      <c r="IB983" s="370"/>
      <c r="IC983" s="370"/>
      <c r="ID983" s="370"/>
      <c r="IE983" s="370"/>
      <c r="IF983" s="370"/>
      <c r="IG983" s="370"/>
      <c r="IH983" s="370"/>
      <c r="II983" s="370"/>
      <c r="IJ983" s="370"/>
      <c r="IK983" s="370"/>
    </row>
    <row r="984" spans="1:245" s="363" customFormat="1" ht="13.5">
      <c r="A984" s="603" t="s">
        <v>154</v>
      </c>
      <c r="B984" s="603"/>
      <c r="C984" s="603"/>
      <c r="D984" s="603"/>
      <c r="E984" s="577"/>
      <c r="F984" s="578"/>
      <c r="G984" s="578"/>
      <c r="H984" s="633"/>
      <c r="I984" s="622"/>
      <c r="J984" s="622">
        <v>11990</v>
      </c>
      <c r="K984" s="622">
        <v>12467</v>
      </c>
      <c r="EG984" s="370"/>
      <c r="EH984" s="370"/>
      <c r="EI984" s="370"/>
      <c r="EJ984" s="370"/>
      <c r="EK984" s="370"/>
      <c r="EL984" s="370"/>
      <c r="EM984" s="370"/>
      <c r="EN984" s="370"/>
      <c r="EO984" s="370"/>
      <c r="EP984" s="370"/>
      <c r="EQ984" s="370"/>
      <c r="ES984" s="370"/>
      <c r="ET984" s="370"/>
      <c r="EU984" s="370"/>
      <c r="EV984" s="370"/>
      <c r="EW984" s="370"/>
      <c r="EX984" s="370"/>
      <c r="EY984" s="370"/>
      <c r="EZ984" s="370"/>
      <c r="FA984" s="370"/>
      <c r="FB984" s="370"/>
      <c r="FC984" s="370"/>
      <c r="FD984" s="370"/>
      <c r="FE984" s="370"/>
      <c r="FF984" s="370"/>
      <c r="FG984" s="370"/>
      <c r="FH984" s="370"/>
      <c r="FI984" s="370"/>
      <c r="FJ984" s="370"/>
      <c r="FK984" s="370"/>
      <c r="FL984" s="370"/>
      <c r="FM984" s="370"/>
      <c r="FN984" s="370"/>
      <c r="FO984" s="370"/>
      <c r="FP984" s="370"/>
      <c r="FQ984" s="370"/>
      <c r="FR984" s="370"/>
      <c r="FS984" s="370"/>
      <c r="FT984" s="370"/>
      <c r="FU984" s="370"/>
      <c r="FV984" s="370"/>
      <c r="FW984" s="370"/>
      <c r="FX984" s="370"/>
      <c r="FY984" s="370"/>
      <c r="FZ984" s="370"/>
      <c r="GA984" s="370"/>
      <c r="GB984" s="370"/>
      <c r="GC984" s="370"/>
      <c r="GD984" s="370"/>
      <c r="GE984" s="370"/>
      <c r="GF984" s="370"/>
      <c r="GG984" s="370"/>
      <c r="GH984" s="370"/>
      <c r="GI984" s="370"/>
      <c r="GJ984" s="370"/>
      <c r="GK984" s="370"/>
      <c r="GL984" s="370"/>
      <c r="GM984" s="370"/>
      <c r="GN984" s="370"/>
      <c r="GO984" s="370"/>
      <c r="GP984" s="370"/>
      <c r="GQ984" s="370"/>
      <c r="GR984" s="370"/>
      <c r="GS984" s="370"/>
      <c r="GT984" s="370"/>
      <c r="GU984" s="370"/>
      <c r="GV984" s="370"/>
      <c r="GW984" s="370"/>
      <c r="GX984" s="370"/>
      <c r="GY984" s="370"/>
      <c r="GZ984" s="370"/>
      <c r="HA984" s="370"/>
      <c r="HB984" s="370"/>
      <c r="HC984" s="370"/>
      <c r="HD984" s="370"/>
      <c r="HE984" s="370"/>
      <c r="HF984" s="370"/>
      <c r="HG984" s="370"/>
      <c r="HH984" s="370"/>
      <c r="HI984" s="370"/>
      <c r="HJ984" s="370"/>
      <c r="HK984" s="370"/>
      <c r="HL984" s="370"/>
      <c r="HM984" s="370"/>
      <c r="HN984" s="370"/>
      <c r="HO984" s="370"/>
      <c r="HP984" s="370"/>
      <c r="HQ984" s="370"/>
      <c r="HR984" s="370"/>
      <c r="HS984" s="370"/>
      <c r="HT984" s="370"/>
      <c r="HU984" s="370"/>
      <c r="HV984" s="370"/>
      <c r="HW984" s="370"/>
      <c r="HX984" s="370"/>
      <c r="HY984" s="370"/>
      <c r="HZ984" s="370"/>
      <c r="IA984" s="370"/>
      <c r="IB984" s="370"/>
      <c r="IC984" s="370"/>
      <c r="ID984" s="370"/>
      <c r="IE984" s="370"/>
      <c r="IF984" s="370"/>
      <c r="IG984" s="370"/>
      <c r="IH984" s="370"/>
      <c r="II984" s="370"/>
      <c r="IJ984" s="370"/>
      <c r="IK984" s="370"/>
    </row>
    <row r="985" spans="1:245" s="363" customFormat="1" ht="13.5">
      <c r="A985" s="603" t="s">
        <v>570</v>
      </c>
      <c r="B985" s="603"/>
      <c r="C985" s="603"/>
      <c r="D985" s="603"/>
      <c r="E985" s="577"/>
      <c r="F985" s="578"/>
      <c r="G985" s="578"/>
      <c r="H985" s="633"/>
      <c r="I985" s="622"/>
      <c r="J985" s="622">
        <v>453938</v>
      </c>
      <c r="K985" s="622">
        <v>327423</v>
      </c>
      <c r="EG985" s="370"/>
      <c r="EH985" s="370"/>
      <c r="EI985" s="370"/>
      <c r="EJ985" s="370"/>
      <c r="EK985" s="370"/>
      <c r="EL985" s="370"/>
      <c r="EM985" s="370"/>
      <c r="EN985" s="370"/>
      <c r="EO985" s="370"/>
      <c r="EP985" s="370"/>
      <c r="EQ985" s="370"/>
      <c r="ES985" s="370"/>
      <c r="ET985" s="370"/>
      <c r="EU985" s="370"/>
      <c r="EV985" s="370"/>
      <c r="EW985" s="370"/>
      <c r="EX985" s="370"/>
      <c r="EY985" s="370"/>
      <c r="EZ985" s="370"/>
      <c r="FA985" s="370"/>
      <c r="FB985" s="370"/>
      <c r="FC985" s="370"/>
      <c r="FD985" s="370"/>
      <c r="FE985" s="370"/>
      <c r="FF985" s="370"/>
      <c r="FG985" s="370"/>
      <c r="FH985" s="370"/>
      <c r="FI985" s="370"/>
      <c r="FJ985" s="370"/>
      <c r="FK985" s="370"/>
      <c r="FL985" s="370"/>
      <c r="FM985" s="370"/>
      <c r="FN985" s="370"/>
      <c r="FO985" s="370"/>
      <c r="FP985" s="370"/>
      <c r="FQ985" s="370"/>
      <c r="FR985" s="370"/>
      <c r="FS985" s="370"/>
      <c r="FT985" s="370"/>
      <c r="FU985" s="370"/>
      <c r="FV985" s="370"/>
      <c r="FW985" s="370"/>
      <c r="FX985" s="370"/>
      <c r="FY985" s="370"/>
      <c r="FZ985" s="370"/>
      <c r="GA985" s="370"/>
      <c r="GB985" s="370"/>
      <c r="GC985" s="370"/>
      <c r="GD985" s="370"/>
      <c r="GE985" s="370"/>
      <c r="GF985" s="370"/>
      <c r="GG985" s="370"/>
      <c r="GH985" s="370"/>
      <c r="GI985" s="370"/>
      <c r="GJ985" s="370"/>
      <c r="GK985" s="370"/>
      <c r="GL985" s="370"/>
      <c r="GM985" s="370"/>
      <c r="GN985" s="370"/>
      <c r="GO985" s="370"/>
      <c r="GP985" s="370"/>
      <c r="GQ985" s="370"/>
      <c r="GR985" s="370"/>
      <c r="GS985" s="370"/>
      <c r="GT985" s="370"/>
      <c r="GU985" s="370"/>
      <c r="GV985" s="370"/>
      <c r="GW985" s="370"/>
      <c r="GX985" s="370"/>
      <c r="GY985" s="370"/>
      <c r="GZ985" s="370"/>
      <c r="HA985" s="370"/>
      <c r="HB985" s="370"/>
      <c r="HC985" s="370"/>
      <c r="HD985" s="370"/>
      <c r="HE985" s="370"/>
      <c r="HF985" s="370"/>
      <c r="HG985" s="370"/>
      <c r="HH985" s="370"/>
      <c r="HI985" s="370"/>
      <c r="HJ985" s="370"/>
      <c r="HK985" s="370"/>
      <c r="HL985" s="370"/>
      <c r="HM985" s="370"/>
      <c r="HN985" s="370"/>
      <c r="HO985" s="370"/>
      <c r="HP985" s="370"/>
      <c r="HQ985" s="370"/>
      <c r="HR985" s="370"/>
      <c r="HS985" s="370"/>
      <c r="HT985" s="370"/>
      <c r="HU985" s="370"/>
      <c r="HV985" s="370"/>
      <c r="HW985" s="370"/>
      <c r="HX985" s="370"/>
      <c r="HY985" s="370"/>
      <c r="HZ985" s="370"/>
      <c r="IA985" s="370"/>
      <c r="IB985" s="370"/>
      <c r="IC985" s="370"/>
      <c r="ID985" s="370"/>
      <c r="IE985" s="370"/>
      <c r="IF985" s="370"/>
      <c r="IG985" s="370"/>
      <c r="IH985" s="370"/>
      <c r="II985" s="370"/>
      <c r="IJ985" s="370"/>
      <c r="IK985" s="370"/>
    </row>
    <row r="986" spans="1:245" s="363" customFormat="1" ht="13.5">
      <c r="A986" s="603" t="s">
        <v>155</v>
      </c>
      <c r="B986" s="603"/>
      <c r="C986" s="603"/>
      <c r="D986" s="603"/>
      <c r="E986" s="577"/>
      <c r="F986" s="578"/>
      <c r="G986" s="578"/>
      <c r="H986" s="633"/>
      <c r="I986" s="622"/>
      <c r="J986" s="622">
        <v>1088140</v>
      </c>
      <c r="K986" s="622">
        <v>879252</v>
      </c>
      <c r="EG986" s="370"/>
      <c r="EH986" s="370"/>
      <c r="EI986" s="370"/>
      <c r="EJ986" s="370"/>
      <c r="EK986" s="370"/>
      <c r="EL986" s="370"/>
      <c r="EM986" s="370"/>
      <c r="EN986" s="370"/>
      <c r="EO986" s="370"/>
      <c r="EP986" s="370"/>
      <c r="EQ986" s="370"/>
      <c r="ES986" s="370"/>
      <c r="ET986" s="370"/>
      <c r="EU986" s="370"/>
      <c r="EV986" s="370"/>
      <c r="EW986" s="370"/>
      <c r="EX986" s="370"/>
      <c r="EY986" s="370"/>
      <c r="EZ986" s="370"/>
      <c r="FA986" s="370"/>
      <c r="FB986" s="370"/>
      <c r="FC986" s="370"/>
      <c r="FD986" s="370"/>
      <c r="FE986" s="370"/>
      <c r="FF986" s="370"/>
      <c r="FG986" s="370"/>
      <c r="FH986" s="370"/>
      <c r="FI986" s="370"/>
      <c r="FJ986" s="370"/>
      <c r="FK986" s="370"/>
      <c r="FL986" s="370"/>
      <c r="FM986" s="370"/>
      <c r="FN986" s="370"/>
      <c r="FO986" s="370"/>
      <c r="FP986" s="370"/>
      <c r="FQ986" s="370"/>
      <c r="FR986" s="370"/>
      <c r="FS986" s="370"/>
      <c r="FT986" s="370"/>
      <c r="FU986" s="370"/>
      <c r="FV986" s="370"/>
      <c r="FW986" s="370"/>
      <c r="FX986" s="370"/>
      <c r="FY986" s="370"/>
      <c r="FZ986" s="370"/>
      <c r="GA986" s="370"/>
      <c r="GB986" s="370"/>
      <c r="GC986" s="370"/>
      <c r="GD986" s="370"/>
      <c r="GE986" s="370"/>
      <c r="GF986" s="370"/>
      <c r="GG986" s="370"/>
      <c r="GH986" s="370"/>
      <c r="GI986" s="370"/>
      <c r="GJ986" s="370"/>
      <c r="GK986" s="370"/>
      <c r="GL986" s="370"/>
      <c r="GM986" s="370"/>
      <c r="GN986" s="370"/>
      <c r="GO986" s="370"/>
      <c r="GP986" s="370"/>
      <c r="GQ986" s="370"/>
      <c r="GR986" s="370"/>
      <c r="GS986" s="370"/>
      <c r="GT986" s="370"/>
      <c r="GU986" s="370"/>
      <c r="GV986" s="370"/>
      <c r="GW986" s="370"/>
      <c r="GX986" s="370"/>
      <c r="GY986" s="370"/>
      <c r="GZ986" s="370"/>
      <c r="HA986" s="370"/>
      <c r="HB986" s="370"/>
      <c r="HC986" s="370"/>
      <c r="HD986" s="370"/>
      <c r="HE986" s="370"/>
      <c r="HF986" s="370"/>
      <c r="HG986" s="370"/>
      <c r="HH986" s="370"/>
      <c r="HI986" s="370"/>
      <c r="HJ986" s="370"/>
      <c r="HK986" s="370"/>
      <c r="HL986" s="370"/>
      <c r="HM986" s="370"/>
      <c r="HN986" s="370"/>
      <c r="HO986" s="370"/>
      <c r="HP986" s="370"/>
      <c r="HQ986" s="370"/>
      <c r="HR986" s="370"/>
      <c r="HS986" s="370"/>
      <c r="HT986" s="370"/>
      <c r="HU986" s="370"/>
      <c r="HV986" s="370"/>
      <c r="HW986" s="370"/>
      <c r="HX986" s="370"/>
      <c r="HY986" s="370"/>
      <c r="HZ986" s="370"/>
      <c r="IA986" s="370"/>
      <c r="IB986" s="370"/>
      <c r="IC986" s="370"/>
      <c r="ID986" s="370"/>
      <c r="IE986" s="370"/>
      <c r="IF986" s="370"/>
      <c r="IG986" s="370"/>
      <c r="IH986" s="370"/>
      <c r="II986" s="370"/>
      <c r="IJ986" s="370"/>
      <c r="IK986" s="370"/>
    </row>
    <row r="987" spans="1:245" s="363" customFormat="1" ht="13.5">
      <c r="A987" s="603" t="s">
        <v>156</v>
      </c>
      <c r="B987" s="603"/>
      <c r="C987" s="603"/>
      <c r="D987" s="603"/>
      <c r="E987" s="577"/>
      <c r="F987" s="578"/>
      <c r="G987" s="578"/>
      <c r="H987" s="633"/>
      <c r="I987" s="622"/>
      <c r="J987" s="622">
        <v>11766</v>
      </c>
      <c r="K987" s="622">
        <v>3721</v>
      </c>
      <c r="EG987" s="370"/>
      <c r="EH987" s="370"/>
      <c r="EI987" s="370"/>
      <c r="EJ987" s="370"/>
      <c r="EK987" s="370"/>
      <c r="EL987" s="370"/>
      <c r="EM987" s="370"/>
      <c r="EN987" s="370"/>
      <c r="EO987" s="370"/>
      <c r="EP987" s="370"/>
      <c r="EQ987" s="370"/>
      <c r="ES987" s="370"/>
      <c r="ET987" s="370"/>
      <c r="EU987" s="370"/>
      <c r="EV987" s="370"/>
      <c r="EW987" s="370"/>
      <c r="EX987" s="370"/>
      <c r="EY987" s="370"/>
      <c r="EZ987" s="370"/>
      <c r="FA987" s="370"/>
      <c r="FB987" s="370"/>
      <c r="FC987" s="370"/>
      <c r="FD987" s="370"/>
      <c r="FE987" s="370"/>
      <c r="FF987" s="370"/>
      <c r="FG987" s="370"/>
      <c r="FH987" s="370"/>
      <c r="FI987" s="370"/>
      <c r="FJ987" s="370"/>
      <c r="FK987" s="370"/>
      <c r="FL987" s="370"/>
      <c r="FM987" s="370"/>
      <c r="FN987" s="370"/>
      <c r="FO987" s="370"/>
      <c r="FP987" s="370"/>
      <c r="FQ987" s="370"/>
      <c r="FR987" s="370"/>
      <c r="FS987" s="370"/>
      <c r="FT987" s="370"/>
      <c r="FU987" s="370"/>
      <c r="FV987" s="370"/>
      <c r="FW987" s="370"/>
      <c r="FX987" s="370"/>
      <c r="FY987" s="370"/>
      <c r="FZ987" s="370"/>
      <c r="GA987" s="370"/>
      <c r="GB987" s="370"/>
      <c r="GC987" s="370"/>
      <c r="GD987" s="370"/>
      <c r="GE987" s="370"/>
      <c r="GF987" s="370"/>
      <c r="GG987" s="370"/>
      <c r="GH987" s="370"/>
      <c r="GI987" s="370"/>
      <c r="GJ987" s="370"/>
      <c r="GK987" s="370"/>
      <c r="GL987" s="370"/>
      <c r="GM987" s="370"/>
      <c r="GN987" s="370"/>
      <c r="GO987" s="370"/>
      <c r="GP987" s="370"/>
      <c r="GQ987" s="370"/>
      <c r="GR987" s="370"/>
      <c r="GS987" s="370"/>
      <c r="GT987" s="370"/>
      <c r="GU987" s="370"/>
      <c r="GV987" s="370"/>
      <c r="GW987" s="370"/>
      <c r="GX987" s="370"/>
      <c r="GY987" s="370"/>
      <c r="GZ987" s="370"/>
      <c r="HA987" s="370"/>
      <c r="HB987" s="370"/>
      <c r="HC987" s="370"/>
      <c r="HD987" s="370"/>
      <c r="HE987" s="370"/>
      <c r="HF987" s="370"/>
      <c r="HG987" s="370"/>
      <c r="HH987" s="370"/>
      <c r="HI987" s="370"/>
      <c r="HJ987" s="370"/>
      <c r="HK987" s="370"/>
      <c r="HL987" s="370"/>
      <c r="HM987" s="370"/>
      <c r="HN987" s="370"/>
      <c r="HO987" s="370"/>
      <c r="HP987" s="370"/>
      <c r="HQ987" s="370"/>
      <c r="HR987" s="370"/>
      <c r="HS987" s="370"/>
      <c r="HT987" s="370"/>
      <c r="HU987" s="370"/>
      <c r="HV987" s="370"/>
      <c r="HW987" s="370"/>
      <c r="HX987" s="370"/>
      <c r="HY987" s="370"/>
      <c r="HZ987" s="370"/>
      <c r="IA987" s="370"/>
      <c r="IB987" s="370"/>
      <c r="IC987" s="370"/>
      <c r="ID987" s="370"/>
      <c r="IE987" s="370"/>
      <c r="IF987" s="370"/>
      <c r="IG987" s="370"/>
      <c r="IH987" s="370"/>
      <c r="II987" s="370"/>
      <c r="IJ987" s="370"/>
      <c r="IK987" s="370"/>
    </row>
    <row r="988" spans="1:245" s="363" customFormat="1" ht="13.5">
      <c r="A988" s="699" t="s">
        <v>157</v>
      </c>
      <c r="B988" s="603"/>
      <c r="C988" s="603"/>
      <c r="D988" s="634"/>
      <c r="E988" s="577"/>
      <c r="F988" s="578"/>
      <c r="G988" s="578"/>
      <c r="H988" s="633"/>
      <c r="I988" s="622"/>
      <c r="J988" s="622">
        <v>469952</v>
      </c>
      <c r="K988" s="622">
        <v>379409</v>
      </c>
      <c r="EG988" s="370"/>
      <c r="EH988" s="370"/>
      <c r="EI988" s="370"/>
      <c r="EJ988" s="370"/>
      <c r="EK988" s="370"/>
      <c r="EL988" s="370"/>
      <c r="EM988" s="370"/>
      <c r="EN988" s="370"/>
      <c r="EO988" s="370"/>
      <c r="EP988" s="370"/>
      <c r="EQ988" s="370"/>
      <c r="ES988" s="370"/>
      <c r="ET988" s="370"/>
      <c r="EU988" s="370"/>
      <c r="EV988" s="370"/>
      <c r="EW988" s="370"/>
      <c r="EX988" s="370"/>
      <c r="EY988" s="370"/>
      <c r="EZ988" s="370"/>
      <c r="FA988" s="370"/>
      <c r="FB988" s="370"/>
      <c r="FC988" s="370"/>
      <c r="FD988" s="370"/>
      <c r="FE988" s="370"/>
      <c r="FF988" s="370"/>
      <c r="FG988" s="370"/>
      <c r="FH988" s="370"/>
      <c r="FI988" s="370"/>
      <c r="FJ988" s="370"/>
      <c r="FK988" s="370"/>
      <c r="FL988" s="370"/>
      <c r="FM988" s="370"/>
      <c r="FN988" s="370"/>
      <c r="FO988" s="370"/>
      <c r="FP988" s="370"/>
      <c r="FQ988" s="370"/>
      <c r="FR988" s="370"/>
      <c r="FS988" s="370"/>
      <c r="FT988" s="370"/>
      <c r="FU988" s="370"/>
      <c r="FV988" s="370"/>
      <c r="FW988" s="370"/>
      <c r="FX988" s="370"/>
      <c r="FY988" s="370"/>
      <c r="FZ988" s="370"/>
      <c r="GA988" s="370"/>
      <c r="GB988" s="370"/>
      <c r="GC988" s="370"/>
      <c r="GD988" s="370"/>
      <c r="GE988" s="370"/>
      <c r="GF988" s="370"/>
      <c r="GG988" s="370"/>
      <c r="GH988" s="370"/>
      <c r="GI988" s="370"/>
      <c r="GJ988" s="370"/>
      <c r="GK988" s="370"/>
      <c r="GL988" s="370"/>
      <c r="GM988" s="370"/>
      <c r="GN988" s="370"/>
      <c r="GO988" s="370"/>
      <c r="GP988" s="370"/>
      <c r="GQ988" s="370"/>
      <c r="GR988" s="370"/>
      <c r="GS988" s="370"/>
      <c r="GT988" s="370"/>
      <c r="GU988" s="370"/>
      <c r="GV988" s="370"/>
      <c r="GW988" s="370"/>
      <c r="GX988" s="370"/>
      <c r="GY988" s="370"/>
      <c r="GZ988" s="370"/>
      <c r="HA988" s="370"/>
      <c r="HB988" s="370"/>
      <c r="HC988" s="370"/>
      <c r="HD988" s="370"/>
      <c r="HE988" s="370"/>
      <c r="HF988" s="370"/>
      <c r="HG988" s="370"/>
      <c r="HH988" s="370"/>
      <c r="HI988" s="370"/>
      <c r="HJ988" s="370"/>
      <c r="HK988" s="370"/>
      <c r="HL988" s="370"/>
      <c r="HM988" s="370"/>
      <c r="HN988" s="370"/>
      <c r="HO988" s="370"/>
      <c r="HP988" s="370"/>
      <c r="HQ988" s="370"/>
      <c r="HR988" s="370"/>
      <c r="HS988" s="370"/>
      <c r="HT988" s="370"/>
      <c r="HU988" s="370"/>
      <c r="HV988" s="370"/>
      <c r="HW988" s="370"/>
      <c r="HX988" s="370"/>
      <c r="HY988" s="370"/>
      <c r="HZ988" s="370"/>
      <c r="IA988" s="370"/>
      <c r="IB988" s="370"/>
      <c r="IC988" s="370"/>
      <c r="ID988" s="370"/>
      <c r="IE988" s="370"/>
      <c r="IF988" s="370"/>
      <c r="IG988" s="370"/>
      <c r="IH988" s="370"/>
      <c r="II988" s="370"/>
      <c r="IJ988" s="370"/>
      <c r="IK988" s="370"/>
    </row>
    <row r="989" spans="1:245" s="363" customFormat="1" ht="13.5">
      <c r="A989" s="603" t="s">
        <v>365</v>
      </c>
      <c r="B989" s="603"/>
      <c r="C989" s="603"/>
      <c r="D989" s="603"/>
      <c r="E989" s="578"/>
      <c r="F989" s="580"/>
      <c r="G989" s="580"/>
      <c r="H989" s="620"/>
      <c r="I989" s="622"/>
      <c r="J989" s="622">
        <v>-32118</v>
      </c>
      <c r="K989" s="622">
        <v>-21981</v>
      </c>
      <c r="EC989" s="370"/>
      <c r="ED989" s="370"/>
      <c r="EF989" s="370"/>
      <c r="EG989" s="370"/>
      <c r="EH989" s="370"/>
      <c r="EI989" s="370"/>
      <c r="EJ989" s="370"/>
      <c r="EK989" s="370"/>
      <c r="EL989" s="370"/>
      <c r="EM989" s="370"/>
      <c r="EN989" s="370"/>
      <c r="EO989" s="370"/>
      <c r="EP989" s="370"/>
      <c r="EQ989" s="370"/>
      <c r="ER989" s="370"/>
      <c r="EV989" s="370"/>
      <c r="EW989" s="370"/>
      <c r="EX989" s="370"/>
      <c r="EY989" s="370"/>
      <c r="EZ989" s="370"/>
      <c r="FA989" s="370"/>
      <c r="FB989" s="370"/>
      <c r="FC989" s="370"/>
      <c r="FD989" s="370"/>
      <c r="FE989" s="370"/>
      <c r="FF989" s="370"/>
      <c r="FG989" s="370"/>
      <c r="FH989" s="370"/>
      <c r="FI989" s="370"/>
      <c r="FJ989" s="370"/>
      <c r="FK989" s="370"/>
      <c r="FL989" s="370"/>
      <c r="FM989" s="370"/>
      <c r="FN989" s="370"/>
      <c r="FO989" s="370"/>
      <c r="FP989" s="370"/>
      <c r="FQ989" s="370"/>
      <c r="FR989" s="370"/>
      <c r="FS989" s="370"/>
      <c r="FT989" s="370"/>
      <c r="FU989" s="370"/>
      <c r="FV989" s="370"/>
      <c r="FW989" s="370"/>
      <c r="FX989" s="370"/>
      <c r="FY989" s="370"/>
      <c r="FZ989" s="370"/>
      <c r="GA989" s="370"/>
      <c r="GB989" s="370"/>
      <c r="GC989" s="370"/>
      <c r="GD989" s="370"/>
      <c r="GE989" s="370"/>
      <c r="GF989" s="370"/>
      <c r="GG989" s="370"/>
      <c r="GH989" s="370"/>
      <c r="GI989" s="370"/>
      <c r="GJ989" s="370"/>
      <c r="GK989" s="370"/>
      <c r="GL989" s="370"/>
      <c r="GM989" s="370"/>
      <c r="GN989" s="370"/>
      <c r="GO989" s="370"/>
      <c r="GP989" s="370"/>
      <c r="GQ989" s="370"/>
      <c r="GR989" s="370"/>
      <c r="GS989" s="370"/>
      <c r="GT989" s="370"/>
      <c r="GU989" s="370"/>
      <c r="GV989" s="370"/>
      <c r="GW989" s="370"/>
      <c r="GX989" s="370"/>
      <c r="GY989" s="370"/>
      <c r="GZ989" s="370"/>
      <c r="HA989" s="370"/>
      <c r="HB989" s="370"/>
      <c r="HC989" s="370"/>
      <c r="HD989" s="370"/>
      <c r="HE989" s="370"/>
      <c r="HF989" s="370"/>
      <c r="HG989" s="370"/>
      <c r="HH989" s="370"/>
      <c r="HI989" s="370"/>
      <c r="HJ989" s="370"/>
      <c r="HK989" s="370"/>
      <c r="HL989" s="370"/>
      <c r="HM989" s="370"/>
      <c r="HN989" s="370"/>
      <c r="HO989" s="370"/>
      <c r="HP989" s="370"/>
      <c r="HQ989" s="370"/>
      <c r="HR989" s="370"/>
      <c r="HS989" s="370"/>
      <c r="HT989" s="370"/>
      <c r="HU989" s="370"/>
      <c r="HV989" s="370"/>
      <c r="HW989" s="370"/>
      <c r="HX989" s="370"/>
      <c r="HY989" s="370"/>
      <c r="HZ989" s="370"/>
      <c r="IA989" s="370"/>
      <c r="IB989" s="370"/>
      <c r="IC989" s="370"/>
      <c r="ID989" s="370"/>
      <c r="IE989" s="370"/>
      <c r="IF989" s="370"/>
      <c r="IG989" s="370"/>
      <c r="IH989" s="370"/>
      <c r="II989" s="370"/>
      <c r="IJ989" s="370"/>
      <c r="IK989" s="370"/>
    </row>
    <row r="990" spans="1:245" s="363" customFormat="1" ht="13.5">
      <c r="A990" s="696" t="s">
        <v>232</v>
      </c>
      <c r="B990" s="696"/>
      <c r="C990" s="696"/>
      <c r="D990" s="687"/>
      <c r="E990" s="572"/>
      <c r="F990" s="572"/>
      <c r="G990" s="572"/>
      <c r="H990" s="695"/>
      <c r="I990" s="572"/>
      <c r="J990" s="723">
        <v>2571470</v>
      </c>
      <c r="K990" s="723">
        <v>2022738</v>
      </c>
      <c r="DX990" s="370"/>
      <c r="DY990" s="370"/>
      <c r="EG990" s="370"/>
      <c r="EH990" s="370"/>
      <c r="EI990" s="370"/>
      <c r="EJ990" s="370"/>
      <c r="EK990" s="370"/>
      <c r="EL990" s="370"/>
      <c r="EM990" s="370"/>
      <c r="EN990" s="370"/>
      <c r="EO990" s="370"/>
      <c r="EP990" s="370"/>
      <c r="EQ990" s="370"/>
      <c r="ER990" s="370"/>
      <c r="ES990" s="370"/>
      <c r="ET990" s="370"/>
      <c r="EU990" s="370"/>
      <c r="EV990" s="370"/>
      <c r="EW990" s="370"/>
      <c r="EX990" s="370"/>
      <c r="EY990" s="370"/>
      <c r="EZ990" s="370"/>
      <c r="FA990" s="370"/>
      <c r="FB990" s="370"/>
      <c r="FC990" s="370"/>
      <c r="FD990" s="370"/>
      <c r="FE990" s="370"/>
      <c r="FF990" s="370"/>
      <c r="FG990" s="370"/>
      <c r="FH990" s="370"/>
      <c r="FI990" s="370"/>
      <c r="FJ990" s="370"/>
      <c r="FK990" s="370"/>
      <c r="FL990" s="370"/>
      <c r="FM990" s="370"/>
      <c r="FN990" s="370"/>
      <c r="FO990" s="370"/>
      <c r="FP990" s="370"/>
      <c r="FQ990" s="370"/>
      <c r="FR990" s="370"/>
      <c r="FS990" s="370"/>
      <c r="FT990" s="370"/>
      <c r="FU990" s="370"/>
      <c r="FV990" s="370"/>
      <c r="FW990" s="370"/>
      <c r="FX990" s="370"/>
      <c r="FY990" s="370"/>
      <c r="FZ990" s="370"/>
      <c r="GA990" s="370"/>
      <c r="GB990" s="370"/>
      <c r="GC990" s="370"/>
      <c r="GD990" s="370"/>
      <c r="GE990" s="370"/>
      <c r="GF990" s="370"/>
      <c r="GG990" s="370"/>
      <c r="GH990" s="370"/>
      <c r="GI990" s="370"/>
      <c r="GJ990" s="370"/>
      <c r="GK990" s="370"/>
      <c r="GL990" s="370"/>
      <c r="GM990" s="370"/>
      <c r="GN990" s="370"/>
      <c r="GO990" s="370"/>
      <c r="GP990" s="370"/>
      <c r="GQ990" s="370"/>
      <c r="GR990" s="370"/>
      <c r="GS990" s="370"/>
      <c r="GT990" s="370"/>
      <c r="GU990" s="370"/>
      <c r="GV990" s="370"/>
      <c r="GW990" s="370"/>
      <c r="GX990" s="370"/>
      <c r="GY990" s="370"/>
      <c r="GZ990" s="370"/>
      <c r="HA990" s="370"/>
      <c r="HB990" s="370"/>
      <c r="HC990" s="370"/>
      <c r="HD990" s="370"/>
      <c r="HE990" s="370"/>
      <c r="HF990" s="370"/>
      <c r="HG990" s="370"/>
      <c r="HH990" s="370"/>
      <c r="HI990" s="370"/>
      <c r="HJ990" s="370"/>
      <c r="HK990" s="370"/>
      <c r="HL990" s="370"/>
      <c r="HM990" s="370"/>
      <c r="HN990" s="370"/>
      <c r="HO990" s="370"/>
      <c r="HP990" s="370"/>
      <c r="HQ990" s="370"/>
      <c r="HR990" s="370"/>
      <c r="HS990" s="370"/>
      <c r="HT990" s="370"/>
      <c r="HU990" s="370"/>
      <c r="HV990" s="370"/>
      <c r="HW990" s="370"/>
      <c r="HX990" s="370"/>
      <c r="HY990" s="370"/>
      <c r="HZ990" s="370"/>
      <c r="IA990" s="370"/>
      <c r="IB990" s="370"/>
      <c r="IC990" s="370"/>
      <c r="ID990" s="370"/>
      <c r="IE990" s="370"/>
      <c r="IF990" s="370"/>
      <c r="IG990" s="370"/>
      <c r="IH990" s="370"/>
      <c r="II990" s="370"/>
      <c r="IJ990" s="370"/>
      <c r="IK990" s="370"/>
    </row>
    <row r="991" spans="1:245" s="363" customFormat="1" ht="13.5">
      <c r="A991" s="428"/>
      <c r="B991" s="428"/>
      <c r="C991" s="428"/>
      <c r="D991" s="428"/>
      <c r="E991" s="269"/>
      <c r="F991" s="269"/>
      <c r="G991" s="269"/>
      <c r="H991" s="422"/>
      <c r="I991" s="370"/>
      <c r="J991" s="362"/>
      <c r="K991" s="362"/>
      <c r="EC991" s="370"/>
      <c r="ED991" s="370"/>
      <c r="EG991" s="370"/>
      <c r="EH991" s="370"/>
      <c r="EK991" s="370"/>
      <c r="EL991" s="370"/>
      <c r="EM991" s="370"/>
      <c r="EN991" s="370"/>
      <c r="EO991" s="370"/>
      <c r="EP991" s="370"/>
      <c r="EQ991" s="370"/>
      <c r="ER991" s="370"/>
      <c r="ES991" s="370"/>
      <c r="ET991" s="370"/>
      <c r="EU991" s="370"/>
      <c r="EV991" s="370"/>
      <c r="EW991" s="370"/>
      <c r="EX991" s="370"/>
      <c r="EY991" s="370"/>
      <c r="EZ991" s="370"/>
      <c r="FA991" s="370"/>
      <c r="FB991" s="370"/>
      <c r="FC991" s="370"/>
      <c r="FD991" s="370"/>
      <c r="FE991" s="370"/>
      <c r="FF991" s="370"/>
      <c r="FG991" s="370"/>
      <c r="FH991" s="370"/>
      <c r="FI991" s="370"/>
      <c r="FJ991" s="370"/>
      <c r="FK991" s="370"/>
      <c r="FL991" s="370"/>
      <c r="FM991" s="370"/>
      <c r="FN991" s="370"/>
      <c r="FO991" s="370"/>
      <c r="FP991" s="370"/>
      <c r="FQ991" s="370"/>
      <c r="FR991" s="370"/>
      <c r="FS991" s="370"/>
      <c r="FT991" s="370"/>
      <c r="FU991" s="370"/>
      <c r="FV991" s="370"/>
      <c r="FW991" s="370"/>
      <c r="FX991" s="370"/>
      <c r="FY991" s="370"/>
      <c r="FZ991" s="370"/>
      <c r="GA991" s="370"/>
      <c r="GB991" s="370"/>
      <c r="GC991" s="370"/>
      <c r="GD991" s="370"/>
      <c r="GE991" s="370"/>
      <c r="GF991" s="370"/>
      <c r="GG991" s="370"/>
      <c r="GH991" s="370"/>
      <c r="GI991" s="370"/>
      <c r="GJ991" s="370"/>
      <c r="GK991" s="370"/>
      <c r="GL991" s="370"/>
      <c r="GM991" s="370"/>
      <c r="GN991" s="370"/>
      <c r="GO991" s="370"/>
      <c r="GP991" s="370"/>
      <c r="GQ991" s="370"/>
      <c r="GR991" s="370"/>
      <c r="GS991" s="370"/>
      <c r="GT991" s="370"/>
      <c r="GU991" s="370"/>
      <c r="GV991" s="370"/>
      <c r="GW991" s="370"/>
      <c r="GX991" s="370"/>
      <c r="GY991" s="370"/>
      <c r="GZ991" s="370"/>
      <c r="HA991" s="370"/>
      <c r="HB991" s="370"/>
      <c r="HC991" s="370"/>
      <c r="HD991" s="370"/>
      <c r="HE991" s="370"/>
      <c r="HF991" s="370"/>
      <c r="HG991" s="370"/>
      <c r="HH991" s="370"/>
      <c r="HI991" s="370"/>
      <c r="HJ991" s="370"/>
      <c r="HK991" s="370"/>
      <c r="HL991" s="370"/>
      <c r="HM991" s="370"/>
      <c r="HN991" s="370"/>
      <c r="HO991" s="370"/>
      <c r="HP991" s="370"/>
      <c r="HQ991" s="370"/>
      <c r="HR991" s="370"/>
      <c r="HS991" s="370"/>
      <c r="HT991" s="370"/>
      <c r="HU991" s="370"/>
      <c r="HV991" s="370"/>
      <c r="HW991" s="370"/>
      <c r="HX991" s="370"/>
      <c r="HY991" s="370"/>
      <c r="HZ991" s="370"/>
      <c r="IA991" s="370"/>
      <c r="IB991" s="370"/>
      <c r="IC991" s="370"/>
      <c r="ID991" s="370"/>
      <c r="IE991" s="370"/>
      <c r="IF991" s="370"/>
      <c r="IG991" s="370"/>
      <c r="IH991" s="370"/>
      <c r="II991" s="370"/>
      <c r="IJ991" s="370"/>
      <c r="IK991" s="370"/>
    </row>
    <row r="992" spans="1:245" s="363" customFormat="1" ht="13.5">
      <c r="A992" s="574" t="s">
        <v>365</v>
      </c>
      <c r="B992" s="574"/>
      <c r="C992" s="574"/>
      <c r="D992" s="368"/>
      <c r="E992" s="269"/>
      <c r="F992" s="269"/>
      <c r="G992" s="269"/>
      <c r="H992" s="422"/>
      <c r="I992" s="269"/>
      <c r="J992" s="413"/>
      <c r="K992" s="313"/>
      <c r="EA992" s="370"/>
      <c r="EB992" s="370"/>
      <c r="EG992" s="370"/>
      <c r="EH992" s="370"/>
      <c r="EI992" s="370"/>
      <c r="EJ992" s="370"/>
      <c r="EK992" s="370"/>
      <c r="EL992" s="370"/>
      <c r="EM992" s="370"/>
      <c r="EN992" s="370"/>
      <c r="EO992" s="370"/>
      <c r="EP992" s="370"/>
      <c r="EQ992" s="370"/>
      <c r="ER992" s="370"/>
      <c r="ES992" s="370"/>
      <c r="ET992" s="370"/>
      <c r="EU992" s="370"/>
      <c r="EV992" s="370"/>
      <c r="EW992" s="370"/>
      <c r="EX992" s="370"/>
      <c r="EY992" s="370"/>
      <c r="EZ992" s="370"/>
      <c r="FA992" s="370"/>
      <c r="FB992" s="370"/>
      <c r="FC992" s="370"/>
      <c r="FD992" s="370"/>
      <c r="FE992" s="370"/>
      <c r="FF992" s="370"/>
      <c r="FG992" s="370"/>
      <c r="FH992" s="370"/>
      <c r="FI992" s="370"/>
      <c r="FJ992" s="370"/>
      <c r="FK992" s="370"/>
      <c r="FL992" s="370"/>
      <c r="FM992" s="370"/>
      <c r="FN992" s="370"/>
      <c r="FO992" s="370"/>
      <c r="FP992" s="370"/>
      <c r="FQ992" s="370"/>
      <c r="FR992" s="370"/>
      <c r="FS992" s="370"/>
      <c r="FT992" s="370"/>
      <c r="FU992" s="370"/>
      <c r="FV992" s="370"/>
      <c r="FW992" s="370"/>
      <c r="FX992" s="370"/>
      <c r="FY992" s="370"/>
      <c r="FZ992" s="370"/>
      <c r="GA992" s="370"/>
      <c r="GB992" s="370"/>
      <c r="GC992" s="370"/>
      <c r="GD992" s="370"/>
      <c r="GE992" s="370"/>
      <c r="GF992" s="370"/>
      <c r="GG992" s="370"/>
      <c r="GH992" s="370"/>
      <c r="GI992" s="370"/>
      <c r="GJ992" s="370"/>
      <c r="GK992" s="370"/>
      <c r="GL992" s="370"/>
      <c r="GM992" s="370"/>
      <c r="GN992" s="370"/>
      <c r="GO992" s="370"/>
      <c r="GP992" s="370"/>
      <c r="GQ992" s="370"/>
      <c r="GR992" s="370"/>
      <c r="GS992" s="370"/>
      <c r="GT992" s="370"/>
      <c r="GU992" s="370"/>
      <c r="GV992" s="370"/>
      <c r="GW992" s="370"/>
      <c r="GX992" s="370"/>
      <c r="GY992" s="370"/>
      <c r="GZ992" s="370"/>
      <c r="HA992" s="370"/>
      <c r="HB992" s="370"/>
      <c r="HC992" s="370"/>
      <c r="HD992" s="370"/>
      <c r="HE992" s="370"/>
      <c r="HF992" s="370"/>
      <c r="HG992" s="370"/>
      <c r="HH992" s="370"/>
      <c r="HI992" s="370"/>
      <c r="HJ992" s="370"/>
      <c r="HK992" s="370"/>
      <c r="HL992" s="370"/>
      <c r="HM992" s="370"/>
      <c r="HN992" s="370"/>
      <c r="HO992" s="370"/>
      <c r="HP992" s="370"/>
      <c r="HQ992" s="370"/>
      <c r="HR992" s="370"/>
      <c r="HS992" s="370"/>
      <c r="HT992" s="370"/>
      <c r="HU992" s="370"/>
      <c r="HV992" s="370"/>
      <c r="HW992" s="370"/>
      <c r="HX992" s="370"/>
      <c r="HY992" s="370"/>
      <c r="HZ992" s="370"/>
      <c r="IA992" s="370"/>
      <c r="IB992" s="370"/>
      <c r="IC992" s="370"/>
      <c r="ID992" s="370"/>
      <c r="IE992" s="370"/>
      <c r="IF992" s="370"/>
      <c r="IG992" s="370"/>
      <c r="IH992" s="370"/>
      <c r="II992" s="370"/>
      <c r="IJ992" s="370"/>
      <c r="IK992" s="370"/>
    </row>
    <row r="993" spans="1:245" s="363" customFormat="1" ht="13.5">
      <c r="A993" s="590"/>
      <c r="B993" s="590"/>
      <c r="C993" s="590"/>
      <c r="D993" s="662"/>
      <c r="E993" s="915"/>
      <c r="F993" s="793"/>
      <c r="G993" s="916"/>
      <c r="H993" s="674"/>
      <c r="I993" s="811"/>
      <c r="J993" s="992"/>
      <c r="K993" s="914"/>
      <c r="EA993" s="370"/>
      <c r="EB993" s="370"/>
      <c r="EG993" s="370"/>
      <c r="EH993" s="370"/>
      <c r="EI993" s="370"/>
      <c r="EJ993" s="370"/>
      <c r="EK993" s="370"/>
      <c r="EL993" s="370"/>
      <c r="EM993" s="370"/>
      <c r="EN993" s="370"/>
      <c r="EO993" s="370"/>
      <c r="EP993" s="370"/>
      <c r="EQ993" s="370"/>
      <c r="ER993" s="370"/>
      <c r="ES993" s="370"/>
      <c r="ET993" s="370"/>
      <c r="EU993" s="370"/>
      <c r="EV993" s="370"/>
      <c r="EW993" s="370"/>
      <c r="EX993" s="370"/>
      <c r="EY993" s="370"/>
      <c r="EZ993" s="370"/>
      <c r="FA993" s="370"/>
      <c r="FB993" s="370"/>
      <c r="FC993" s="370"/>
      <c r="FD993" s="370"/>
      <c r="FE993" s="370"/>
      <c r="FF993" s="370"/>
      <c r="FG993" s="370"/>
      <c r="FH993" s="370"/>
      <c r="FI993" s="370"/>
      <c r="FJ993" s="370"/>
      <c r="FK993" s="370"/>
      <c r="FL993" s="370"/>
      <c r="FM993" s="370"/>
      <c r="FN993" s="370"/>
      <c r="FO993" s="370"/>
      <c r="FP993" s="370"/>
      <c r="FQ993" s="370"/>
      <c r="FR993" s="370"/>
      <c r="FS993" s="370"/>
      <c r="FT993" s="370"/>
      <c r="FU993" s="370"/>
      <c r="FV993" s="370"/>
      <c r="FW993" s="370"/>
      <c r="FX993" s="370"/>
      <c r="FY993" s="370"/>
      <c r="FZ993" s="370"/>
      <c r="GA993" s="370"/>
      <c r="GB993" s="370"/>
      <c r="GC993" s="370"/>
      <c r="GD993" s="370"/>
      <c r="GE993" s="370"/>
      <c r="GF993" s="370"/>
      <c r="GG993" s="370"/>
      <c r="GH993" s="370"/>
      <c r="GI993" s="370"/>
      <c r="GJ993" s="370"/>
      <c r="GK993" s="370"/>
      <c r="GL993" s="370"/>
      <c r="GM993" s="370"/>
      <c r="GN993" s="370"/>
      <c r="GO993" s="370"/>
      <c r="GP993" s="370"/>
      <c r="GQ993" s="370"/>
      <c r="GR993" s="370"/>
      <c r="GS993" s="370"/>
      <c r="GT993" s="370"/>
      <c r="GU993" s="370"/>
      <c r="GV993" s="370"/>
      <c r="GW993" s="370"/>
      <c r="GX993" s="370"/>
      <c r="GY993" s="370"/>
      <c r="GZ993" s="370"/>
      <c r="HA993" s="370"/>
      <c r="HB993" s="370"/>
      <c r="HC993" s="370"/>
      <c r="HD993" s="370"/>
      <c r="HE993" s="370"/>
      <c r="HF993" s="370"/>
      <c r="HG993" s="370"/>
      <c r="HH993" s="370"/>
      <c r="HI993" s="370"/>
      <c r="HJ993" s="370"/>
      <c r="HK993" s="370"/>
      <c r="HL993" s="370"/>
      <c r="HM993" s="370"/>
      <c r="HN993" s="370"/>
      <c r="HO993" s="370"/>
      <c r="HP993" s="370"/>
      <c r="HQ993" s="370"/>
      <c r="HR993" s="370"/>
      <c r="HS993" s="370"/>
      <c r="HT993" s="370"/>
      <c r="HU993" s="370"/>
      <c r="HV993" s="370"/>
      <c r="HW993" s="370"/>
      <c r="HX993" s="370"/>
      <c r="HY993" s="370"/>
      <c r="HZ993" s="370"/>
      <c r="IA993" s="370"/>
      <c r="IB993" s="370"/>
      <c r="IC993" s="370"/>
      <c r="ID993" s="370"/>
      <c r="IE993" s="370"/>
      <c r="IF993" s="370"/>
      <c r="IG993" s="370"/>
      <c r="IH993" s="370"/>
      <c r="II993" s="370"/>
      <c r="IJ993" s="370"/>
      <c r="IK993" s="370"/>
    </row>
    <row r="994" spans="1:245" s="363" customFormat="1" ht="13.5">
      <c r="A994" s="594" t="s">
        <v>538</v>
      </c>
      <c r="B994" s="594"/>
      <c r="C994" s="594"/>
      <c r="D994" s="594"/>
      <c r="E994" s="762"/>
      <c r="F994" s="762"/>
      <c r="G994" s="762"/>
      <c r="H994" s="675"/>
      <c r="I994" s="762"/>
      <c r="J994" s="734" t="s">
        <v>39</v>
      </c>
      <c r="K994" s="734" t="s">
        <v>466</v>
      </c>
      <c r="EE994" s="370"/>
      <c r="EG994" s="370"/>
      <c r="EH994" s="370"/>
      <c r="EI994" s="370"/>
      <c r="EJ994" s="370"/>
      <c r="EK994" s="370"/>
      <c r="EL994" s="370"/>
      <c r="EM994" s="370"/>
      <c r="EN994" s="370"/>
      <c r="EO994" s="370"/>
      <c r="EP994" s="370"/>
      <c r="EQ994" s="370"/>
      <c r="ER994" s="370"/>
      <c r="ES994" s="370"/>
      <c r="ET994" s="370"/>
      <c r="EU994" s="370"/>
      <c r="EV994" s="370"/>
      <c r="EW994" s="370"/>
      <c r="EX994" s="370"/>
      <c r="EY994" s="370"/>
      <c r="EZ994" s="370"/>
      <c r="FA994" s="370"/>
      <c r="FB994" s="370"/>
      <c r="FC994" s="370"/>
      <c r="FD994" s="370"/>
      <c r="FE994" s="370"/>
      <c r="FF994" s="370"/>
      <c r="FG994" s="370"/>
      <c r="FH994" s="370"/>
      <c r="FI994" s="370"/>
      <c r="FJ994" s="370"/>
      <c r="FK994" s="370"/>
      <c r="FL994" s="370"/>
      <c r="FM994" s="370"/>
      <c r="FN994" s="370"/>
      <c r="FO994" s="370"/>
      <c r="FP994" s="370"/>
      <c r="FQ994" s="370"/>
      <c r="FR994" s="370"/>
      <c r="FS994" s="370"/>
      <c r="FT994" s="370"/>
      <c r="FU994" s="370"/>
      <c r="FV994" s="370"/>
      <c r="FW994" s="370"/>
      <c r="FX994" s="370"/>
      <c r="FY994" s="370"/>
      <c r="FZ994" s="370"/>
      <c r="GA994" s="370"/>
      <c r="GB994" s="370"/>
      <c r="GC994" s="370"/>
      <c r="GD994" s="370"/>
      <c r="GE994" s="370"/>
      <c r="GF994" s="370"/>
      <c r="GG994" s="370"/>
      <c r="GH994" s="370"/>
      <c r="GI994" s="370"/>
      <c r="GJ994" s="370"/>
      <c r="GK994" s="370"/>
      <c r="GL994" s="370"/>
      <c r="GM994" s="370"/>
      <c r="GN994" s="370"/>
      <c r="GO994" s="370"/>
      <c r="GP994" s="370"/>
      <c r="GQ994" s="370"/>
      <c r="GR994" s="370"/>
      <c r="GS994" s="370"/>
      <c r="GT994" s="370"/>
      <c r="GU994" s="370"/>
      <c r="GV994" s="370"/>
      <c r="GW994" s="370"/>
      <c r="GX994" s="370"/>
      <c r="GY994" s="370"/>
      <c r="GZ994" s="370"/>
      <c r="HA994" s="370"/>
      <c r="HB994" s="370"/>
      <c r="HC994" s="370"/>
      <c r="HD994" s="370"/>
      <c r="HE994" s="370"/>
      <c r="HF994" s="370"/>
      <c r="HG994" s="370"/>
      <c r="HH994" s="370"/>
      <c r="HI994" s="370"/>
      <c r="HJ994" s="370"/>
      <c r="HK994" s="370"/>
      <c r="HL994" s="370"/>
      <c r="HM994" s="370"/>
      <c r="HN994" s="370"/>
      <c r="HO994" s="370"/>
      <c r="HP994" s="370"/>
      <c r="HQ994" s="370"/>
      <c r="HR994" s="370"/>
      <c r="HS994" s="370"/>
      <c r="HT994" s="370"/>
      <c r="HU994" s="370"/>
      <c r="HV994" s="370"/>
      <c r="HW994" s="370"/>
      <c r="HX994" s="370"/>
      <c r="HY994" s="370"/>
      <c r="HZ994" s="370"/>
      <c r="IA994" s="370"/>
      <c r="IB994" s="370"/>
      <c r="IC994" s="370"/>
      <c r="ID994" s="370"/>
      <c r="IE994" s="370"/>
      <c r="IF994" s="370"/>
      <c r="IG994" s="370"/>
      <c r="IH994" s="370"/>
      <c r="II994" s="370"/>
      <c r="IJ994" s="370"/>
      <c r="IK994" s="370"/>
    </row>
    <row r="995" spans="1:245" s="363" customFormat="1" ht="13.5">
      <c r="A995" s="596" t="s">
        <v>508</v>
      </c>
      <c r="B995" s="596"/>
      <c r="C995" s="596"/>
      <c r="D995" s="627"/>
      <c r="E995" s="627"/>
      <c r="F995" s="627"/>
      <c r="G995" s="627"/>
      <c r="H995" s="627"/>
      <c r="I995" s="627"/>
      <c r="J995" s="627">
        <v>21981</v>
      </c>
      <c r="K995" s="627">
        <v>16611</v>
      </c>
      <c r="EH995" s="370"/>
      <c r="EI995" s="370"/>
      <c r="EJ995" s="370"/>
      <c r="ER995" s="370"/>
      <c r="ES995" s="370"/>
      <c r="ET995" s="370"/>
      <c r="EU995" s="370"/>
      <c r="EV995" s="370"/>
      <c r="EW995" s="370"/>
      <c r="EX995" s="370"/>
      <c r="EY995" s="370"/>
      <c r="EZ995" s="370"/>
      <c r="FA995" s="370"/>
      <c r="FB995" s="370"/>
      <c r="FC995" s="370"/>
      <c r="FD995" s="370"/>
      <c r="FE995" s="370"/>
      <c r="FF995" s="370"/>
      <c r="FG995" s="370"/>
      <c r="FH995" s="370"/>
      <c r="FI995" s="370"/>
      <c r="FJ995" s="370"/>
      <c r="FK995" s="370"/>
      <c r="FL995" s="370"/>
      <c r="FM995" s="370"/>
      <c r="FN995" s="370"/>
      <c r="FO995" s="370"/>
      <c r="FP995" s="370"/>
      <c r="FQ995" s="370"/>
      <c r="FR995" s="370"/>
      <c r="FS995" s="370"/>
      <c r="FT995" s="370"/>
      <c r="FU995" s="370"/>
      <c r="FV995" s="370"/>
      <c r="FW995" s="370"/>
      <c r="FX995" s="370"/>
      <c r="FY995" s="370"/>
      <c r="FZ995" s="370"/>
      <c r="GA995" s="370"/>
      <c r="GB995" s="370"/>
      <c r="GC995" s="370"/>
      <c r="GD995" s="370"/>
      <c r="GE995" s="370"/>
      <c r="GF995" s="370"/>
      <c r="GG995" s="370"/>
      <c r="GH995" s="370"/>
      <c r="GI995" s="370"/>
      <c r="GJ995" s="370"/>
      <c r="GK995" s="370"/>
      <c r="GL995" s="370"/>
      <c r="GM995" s="370"/>
      <c r="GN995" s="370"/>
      <c r="GO995" s="370"/>
      <c r="GP995" s="370"/>
      <c r="GQ995" s="370"/>
      <c r="GR995" s="370"/>
      <c r="GS995" s="370"/>
      <c r="GT995" s="370"/>
      <c r="GU995" s="370"/>
      <c r="GV995" s="370"/>
      <c r="GW995" s="370"/>
      <c r="GX995" s="370"/>
      <c r="GY995" s="370"/>
      <c r="GZ995" s="370"/>
      <c r="HA995" s="370"/>
      <c r="HB995" s="370"/>
      <c r="HC995" s="370"/>
      <c r="HD995" s="370"/>
      <c r="HE995" s="370"/>
      <c r="HF995" s="370"/>
      <c r="HG995" s="370"/>
      <c r="HH995" s="370"/>
      <c r="HI995" s="370"/>
      <c r="HJ995" s="370"/>
      <c r="HK995" s="370"/>
      <c r="HL995" s="370"/>
      <c r="HM995" s="370"/>
      <c r="HN995" s="370"/>
      <c r="HO995" s="370"/>
      <c r="HP995" s="370"/>
      <c r="HQ995" s="370"/>
      <c r="HR995" s="370"/>
      <c r="HS995" s="370"/>
      <c r="HT995" s="370"/>
      <c r="HU995" s="370"/>
      <c r="HV995" s="370"/>
      <c r="HW995" s="370"/>
      <c r="HX995" s="370"/>
      <c r="HY995" s="370"/>
      <c r="HZ995" s="370"/>
      <c r="IA995" s="370"/>
      <c r="IB995" s="370"/>
      <c r="IC995" s="370"/>
      <c r="ID995" s="370"/>
      <c r="IE995" s="370"/>
      <c r="IF995" s="370"/>
      <c r="IG995" s="370"/>
      <c r="IH995" s="370"/>
      <c r="II995" s="370"/>
      <c r="IJ995" s="370"/>
      <c r="IK995" s="370"/>
    </row>
    <row r="996" spans="1:245" s="363" customFormat="1" ht="13.5">
      <c r="A996" s="577" t="s">
        <v>527</v>
      </c>
      <c r="B996" s="577"/>
      <c r="C996" s="577"/>
      <c r="D996" s="622"/>
      <c r="E996" s="622"/>
      <c r="F996" s="622"/>
      <c r="G996" s="622"/>
      <c r="H996" s="622"/>
      <c r="I996" s="622"/>
      <c r="J996" s="622">
        <v>10899</v>
      </c>
      <c r="K996" s="622">
        <v>7645</v>
      </c>
      <c r="ED996" s="370"/>
      <c r="EE996" s="370"/>
      <c r="EI996" s="370"/>
      <c r="EJ996" s="370"/>
      <c r="EM996" s="370"/>
      <c r="EN996" s="370"/>
      <c r="EO996" s="370"/>
      <c r="EP996" s="370"/>
      <c r="EQ996" s="370"/>
      <c r="ER996" s="370"/>
      <c r="ES996" s="370"/>
      <c r="ET996" s="370"/>
      <c r="EU996" s="370"/>
      <c r="EV996" s="370"/>
      <c r="EW996" s="370"/>
      <c r="EX996" s="370"/>
      <c r="EY996" s="370"/>
      <c r="EZ996" s="370"/>
      <c r="FA996" s="370"/>
      <c r="FB996" s="370"/>
      <c r="FC996" s="370"/>
      <c r="FD996" s="370"/>
      <c r="FE996" s="370"/>
      <c r="FF996" s="370"/>
      <c r="FG996" s="370"/>
      <c r="FH996" s="370"/>
      <c r="FI996" s="370"/>
      <c r="FJ996" s="370"/>
      <c r="FK996" s="370"/>
      <c r="FL996" s="370"/>
      <c r="FM996" s="370"/>
      <c r="FN996" s="370"/>
      <c r="FO996" s="370"/>
      <c r="FP996" s="370"/>
      <c r="FQ996" s="370"/>
      <c r="FR996" s="370"/>
      <c r="FS996" s="370"/>
      <c r="FT996" s="370"/>
      <c r="FU996" s="370"/>
      <c r="FV996" s="370"/>
      <c r="FW996" s="370"/>
      <c r="FX996" s="370"/>
      <c r="FY996" s="370"/>
      <c r="FZ996" s="370"/>
      <c r="GA996" s="370"/>
      <c r="GB996" s="370"/>
      <c r="GC996" s="370"/>
      <c r="GD996" s="370"/>
      <c r="GE996" s="370"/>
      <c r="GF996" s="370"/>
      <c r="GG996" s="370"/>
      <c r="GH996" s="370"/>
      <c r="GI996" s="370"/>
      <c r="GJ996" s="370"/>
      <c r="GK996" s="370"/>
      <c r="GL996" s="370"/>
      <c r="GM996" s="370"/>
      <c r="GN996" s="370"/>
      <c r="GO996" s="370"/>
      <c r="GP996" s="370"/>
      <c r="GQ996" s="370"/>
      <c r="GR996" s="370"/>
      <c r="GS996" s="370"/>
      <c r="GT996" s="370"/>
      <c r="GU996" s="370"/>
      <c r="GV996" s="370"/>
      <c r="GW996" s="370"/>
      <c r="GX996" s="370"/>
      <c r="GY996" s="370"/>
      <c r="GZ996" s="370"/>
      <c r="HA996" s="370"/>
      <c r="HB996" s="370"/>
      <c r="HC996" s="370"/>
      <c r="HD996" s="370"/>
      <c r="HE996" s="370"/>
      <c r="HF996" s="370"/>
      <c r="HG996" s="370"/>
      <c r="HH996" s="370"/>
      <c r="HI996" s="370"/>
      <c r="HJ996" s="370"/>
      <c r="HK996" s="370"/>
      <c r="HL996" s="370"/>
      <c r="HM996" s="370"/>
      <c r="HN996" s="370"/>
      <c r="HO996" s="370"/>
      <c r="HP996" s="370"/>
      <c r="HQ996" s="370"/>
      <c r="HR996" s="370"/>
      <c r="HS996" s="370"/>
      <c r="HT996" s="370"/>
      <c r="HU996" s="370"/>
      <c r="HV996" s="370"/>
      <c r="HW996" s="370"/>
      <c r="HX996" s="370"/>
      <c r="HY996" s="370"/>
      <c r="HZ996" s="370"/>
      <c r="IA996" s="370"/>
      <c r="IB996" s="370"/>
      <c r="IC996" s="370"/>
      <c r="ID996" s="370"/>
      <c r="IE996" s="370"/>
      <c r="IF996" s="370"/>
      <c r="IG996" s="370"/>
      <c r="IH996" s="370"/>
      <c r="II996" s="370"/>
      <c r="IJ996" s="370"/>
      <c r="IK996" s="370"/>
    </row>
    <row r="997" spans="1:245" s="363" customFormat="1" ht="13.5">
      <c r="A997" s="580" t="s">
        <v>509</v>
      </c>
      <c r="B997" s="580"/>
      <c r="C997" s="580"/>
      <c r="D997" s="622"/>
      <c r="E997" s="622"/>
      <c r="F997" s="622"/>
      <c r="G997" s="622"/>
      <c r="H997" s="622"/>
      <c r="I997" s="622"/>
      <c r="J997" s="622">
        <v>-3937</v>
      </c>
      <c r="K997" s="622">
        <v>-1525</v>
      </c>
      <c r="EM997" s="370"/>
      <c r="EN997" s="370"/>
      <c r="EO997" s="370"/>
      <c r="EP997" s="370"/>
      <c r="EQ997" s="370"/>
      <c r="ER997" s="370"/>
      <c r="ES997" s="370"/>
      <c r="ET997" s="370"/>
      <c r="EU997" s="370"/>
      <c r="EV997" s="370"/>
      <c r="EW997" s="370"/>
      <c r="EX997" s="370"/>
      <c r="EY997" s="370"/>
      <c r="EZ997" s="370"/>
      <c r="FA997" s="370"/>
      <c r="FB997" s="370"/>
      <c r="FC997" s="370"/>
      <c r="FD997" s="370"/>
      <c r="FE997" s="370"/>
      <c r="FF997" s="370"/>
      <c r="FG997" s="370"/>
      <c r="FH997" s="370"/>
      <c r="FI997" s="370"/>
      <c r="FJ997" s="370"/>
      <c r="FK997" s="370"/>
      <c r="FL997" s="370"/>
      <c r="FM997" s="370"/>
      <c r="FN997" s="370"/>
      <c r="FO997" s="370"/>
      <c r="FP997" s="370"/>
      <c r="FQ997" s="370"/>
      <c r="FR997" s="370"/>
      <c r="FS997" s="370"/>
      <c r="FT997" s="370"/>
      <c r="FU997" s="370"/>
      <c r="FV997" s="370"/>
      <c r="FW997" s="370"/>
      <c r="FX997" s="370"/>
      <c r="FY997" s="370"/>
      <c r="FZ997" s="370"/>
      <c r="GA997" s="370"/>
      <c r="GB997" s="370"/>
      <c r="GC997" s="370"/>
      <c r="GD997" s="370"/>
      <c r="GE997" s="370"/>
      <c r="GF997" s="370"/>
      <c r="GG997" s="370"/>
      <c r="GH997" s="370"/>
      <c r="GI997" s="370"/>
      <c r="GJ997" s="370"/>
      <c r="GK997" s="370"/>
      <c r="GL997" s="370"/>
      <c r="GM997" s="370"/>
      <c r="GN997" s="370"/>
      <c r="GO997" s="370"/>
      <c r="GP997" s="370"/>
      <c r="GQ997" s="370"/>
      <c r="GR997" s="370"/>
      <c r="GS997" s="370"/>
      <c r="GT997" s="370"/>
      <c r="GU997" s="370"/>
      <c r="GV997" s="370"/>
      <c r="GW997" s="370"/>
      <c r="GX997" s="370"/>
      <c r="GY997" s="370"/>
      <c r="GZ997" s="370"/>
      <c r="HA997" s="370"/>
      <c r="HB997" s="370"/>
      <c r="HC997" s="370"/>
      <c r="HD997" s="370"/>
      <c r="HE997" s="370"/>
      <c r="HF997" s="370"/>
      <c r="HG997" s="370"/>
      <c r="HH997" s="370"/>
      <c r="HI997" s="370"/>
      <c r="HJ997" s="370"/>
      <c r="HK997" s="370"/>
      <c r="HL997" s="370"/>
      <c r="HM997" s="370"/>
      <c r="HN997" s="370"/>
      <c r="HO997" s="370"/>
      <c r="HP997" s="370"/>
      <c r="HQ997" s="370"/>
      <c r="HR997" s="370"/>
      <c r="HS997" s="370"/>
      <c r="HT997" s="370"/>
      <c r="HU997" s="370"/>
      <c r="HV997" s="370"/>
      <c r="HW997" s="370"/>
      <c r="HX997" s="370"/>
      <c r="HY997" s="370"/>
      <c r="HZ997" s="370"/>
      <c r="IA997" s="370"/>
      <c r="IB997" s="370"/>
      <c r="IC997" s="370"/>
      <c r="ID997" s="370"/>
      <c r="IE997" s="370"/>
      <c r="IF997" s="370"/>
      <c r="IG997" s="370"/>
      <c r="IH997" s="370"/>
      <c r="II997" s="370"/>
      <c r="IJ997" s="370"/>
      <c r="IK997" s="370"/>
    </row>
    <row r="998" spans="1:245" s="363" customFormat="1" ht="13.5">
      <c r="A998" s="607" t="s">
        <v>348</v>
      </c>
      <c r="B998" s="607"/>
      <c r="C998" s="607"/>
      <c r="D998" s="622"/>
      <c r="E998" s="622"/>
      <c r="F998" s="622"/>
      <c r="G998" s="622"/>
      <c r="H998" s="622"/>
      <c r="I998" s="622"/>
      <c r="J998" s="622">
        <v>3175</v>
      </c>
      <c r="K998" s="622">
        <v>-750</v>
      </c>
      <c r="EH998" s="370"/>
      <c r="EI998" s="370"/>
      <c r="EJ998" s="370"/>
      <c r="EK998" s="370"/>
      <c r="EL998" s="370"/>
      <c r="EM998" s="370"/>
      <c r="EN998" s="370"/>
      <c r="EO998" s="370"/>
      <c r="ER998" s="370"/>
      <c r="ES998" s="370"/>
      <c r="ET998" s="370"/>
      <c r="EU998" s="370"/>
      <c r="EV998" s="370"/>
      <c r="EW998" s="370"/>
      <c r="EX998" s="370"/>
      <c r="EY998" s="370"/>
      <c r="EZ998" s="370"/>
      <c r="FA998" s="370"/>
      <c r="FB998" s="370"/>
      <c r="FC998" s="370"/>
      <c r="FD998" s="370"/>
      <c r="FE998" s="370"/>
      <c r="FF998" s="370"/>
      <c r="FG998" s="370"/>
      <c r="FH998" s="370"/>
      <c r="FI998" s="370"/>
      <c r="FJ998" s="370"/>
      <c r="FK998" s="370"/>
      <c r="FL998" s="370"/>
      <c r="FM998" s="370"/>
      <c r="FN998" s="370"/>
      <c r="FO998" s="370"/>
      <c r="FP998" s="370"/>
      <c r="FQ998" s="370"/>
      <c r="FR998" s="370"/>
      <c r="FS998" s="370"/>
      <c r="FT998" s="370"/>
      <c r="FU998" s="370"/>
      <c r="FV998" s="370"/>
      <c r="FW998" s="370"/>
      <c r="FX998" s="370"/>
      <c r="FY998" s="370"/>
      <c r="FZ998" s="370"/>
      <c r="GA998" s="370"/>
      <c r="GB998" s="370"/>
      <c r="GC998" s="370"/>
      <c r="GD998" s="370"/>
      <c r="GE998" s="370"/>
      <c r="GF998" s="370"/>
      <c r="GG998" s="370"/>
      <c r="GH998" s="370"/>
      <c r="GI998" s="370"/>
      <c r="GJ998" s="370"/>
      <c r="GK998" s="370"/>
      <c r="GL998" s="370"/>
      <c r="GM998" s="370"/>
      <c r="GN998" s="370"/>
      <c r="GO998" s="370"/>
      <c r="GP998" s="370"/>
      <c r="GQ998" s="370"/>
      <c r="GR998" s="370"/>
      <c r="GS998" s="370"/>
      <c r="GT998" s="370"/>
      <c r="GU998" s="370"/>
      <c r="GV998" s="370"/>
      <c r="GW998" s="370"/>
      <c r="GX998" s="370"/>
      <c r="GY998" s="370"/>
      <c r="GZ998" s="370"/>
      <c r="HA998" s="370"/>
      <c r="HB998" s="370"/>
      <c r="HC998" s="370"/>
      <c r="HD998" s="370"/>
      <c r="HE998" s="370"/>
      <c r="HF998" s="370"/>
      <c r="HG998" s="370"/>
      <c r="HH998" s="370"/>
      <c r="HI998" s="370"/>
      <c r="HJ998" s="370"/>
      <c r="HK998" s="370"/>
      <c r="HL998" s="370"/>
      <c r="HM998" s="370"/>
      <c r="HN998" s="370"/>
      <c r="HO998" s="370"/>
      <c r="HP998" s="370"/>
      <c r="HQ998" s="370"/>
      <c r="HR998" s="370"/>
      <c r="HS998" s="370"/>
      <c r="HT998" s="370"/>
      <c r="HU998" s="370"/>
      <c r="HV998" s="370"/>
      <c r="HW998" s="370"/>
      <c r="HX998" s="370"/>
      <c r="HY998" s="370"/>
      <c r="HZ998" s="370"/>
      <c r="IA998" s="370"/>
      <c r="IB998" s="370"/>
      <c r="IC998" s="370"/>
      <c r="ID998" s="370"/>
      <c r="IE998" s="370"/>
      <c r="IF998" s="370"/>
      <c r="IG998" s="370"/>
      <c r="IH998" s="370"/>
      <c r="II998" s="370"/>
      <c r="IJ998" s="370"/>
      <c r="IK998" s="370"/>
    </row>
    <row r="999" spans="1:245" s="363" customFormat="1" ht="13.5">
      <c r="A999" s="572" t="s">
        <v>539</v>
      </c>
      <c r="B999" s="706"/>
      <c r="C999" s="706"/>
      <c r="D999" s="723"/>
      <c r="E999" s="723"/>
      <c r="F999" s="723"/>
      <c r="G999" s="723"/>
      <c r="H999" s="723"/>
      <c r="I999" s="723"/>
      <c r="J999" s="723">
        <v>32118</v>
      </c>
      <c r="K999" s="723">
        <v>21981</v>
      </c>
      <c r="ER999" s="370"/>
      <c r="ES999" s="370"/>
      <c r="ET999" s="370"/>
      <c r="EU999" s="370"/>
      <c r="EV999" s="370"/>
      <c r="EW999" s="370"/>
      <c r="EX999" s="370"/>
      <c r="EY999" s="370"/>
      <c r="EZ999" s="370"/>
      <c r="FA999" s="370"/>
      <c r="FB999" s="370"/>
      <c r="FC999" s="370"/>
      <c r="FD999" s="370"/>
      <c r="FE999" s="370"/>
      <c r="FF999" s="370"/>
      <c r="FG999" s="370"/>
      <c r="FH999" s="370"/>
      <c r="FI999" s="370"/>
      <c r="FJ999" s="370"/>
      <c r="FK999" s="370"/>
      <c r="FL999" s="370"/>
      <c r="FM999" s="370"/>
      <c r="FN999" s="370"/>
      <c r="FO999" s="370"/>
      <c r="FP999" s="370"/>
      <c r="FQ999" s="370"/>
      <c r="FR999" s="370"/>
      <c r="FS999" s="370"/>
      <c r="FT999" s="370"/>
      <c r="FU999" s="370"/>
      <c r="FV999" s="370"/>
      <c r="FW999" s="370"/>
      <c r="FX999" s="370"/>
      <c r="FY999" s="370"/>
      <c r="FZ999" s="370"/>
      <c r="GA999" s="370"/>
      <c r="GB999" s="370"/>
      <c r="GC999" s="370"/>
      <c r="GD999" s="370"/>
      <c r="GE999" s="370"/>
      <c r="GF999" s="370"/>
      <c r="GG999" s="370"/>
      <c r="GH999" s="370"/>
      <c r="GI999" s="370"/>
      <c r="GJ999" s="370"/>
      <c r="GK999" s="370"/>
      <c r="GL999" s="370"/>
      <c r="GM999" s="370"/>
      <c r="GN999" s="370"/>
      <c r="GO999" s="370"/>
      <c r="GP999" s="370"/>
      <c r="GQ999" s="370"/>
      <c r="GR999" s="370"/>
      <c r="GS999" s="370"/>
      <c r="GT999" s="370"/>
      <c r="GU999" s="370"/>
      <c r="GV999" s="370"/>
      <c r="GW999" s="370"/>
      <c r="GX999" s="370"/>
      <c r="GY999" s="370"/>
      <c r="GZ999" s="370"/>
      <c r="HA999" s="370"/>
      <c r="HB999" s="370"/>
      <c r="HC999" s="370"/>
      <c r="HD999" s="370"/>
      <c r="HE999" s="370"/>
      <c r="HF999" s="370"/>
      <c r="HG999" s="370"/>
      <c r="HH999" s="370"/>
      <c r="HI999" s="370"/>
      <c r="HJ999" s="370"/>
      <c r="HK999" s="370"/>
      <c r="HL999" s="370"/>
      <c r="HM999" s="370"/>
      <c r="HN999" s="370"/>
      <c r="HO999" s="370"/>
      <c r="HP999" s="370"/>
      <c r="HQ999" s="370"/>
      <c r="HR999" s="370"/>
      <c r="HS999" s="370"/>
      <c r="HT999" s="370"/>
      <c r="HU999" s="370"/>
      <c r="HV999" s="370"/>
      <c r="HW999" s="370"/>
      <c r="HX999" s="370"/>
      <c r="HY999" s="370"/>
      <c r="HZ999" s="370"/>
      <c r="IA999" s="370"/>
      <c r="IB999" s="370"/>
      <c r="IC999" s="370"/>
      <c r="ID999" s="370"/>
      <c r="IE999" s="370"/>
      <c r="IF999" s="370"/>
      <c r="IG999" s="370"/>
      <c r="IH999" s="370"/>
      <c r="II999" s="370"/>
      <c r="IJ999" s="370"/>
      <c r="IK999" s="370"/>
    </row>
    <row r="1000" spans="1:178" s="363" customFormat="1" ht="13.5">
      <c r="A1000" s="409"/>
      <c r="B1000" s="409"/>
      <c r="C1000" s="409"/>
      <c r="D1000" s="409"/>
      <c r="E1000" s="313"/>
      <c r="F1000" s="313"/>
      <c r="G1000" s="313"/>
      <c r="H1000" s="422"/>
      <c r="I1000" s="313"/>
      <c r="J1000" s="389"/>
      <c r="K1000" s="389"/>
      <c r="FE1000" s="370"/>
      <c r="FF1000" s="370"/>
      <c r="FK1000" s="370"/>
      <c r="FL1000" s="370"/>
      <c r="FV1000" s="370"/>
    </row>
    <row r="1001" spans="1:245" s="363" customFormat="1" ht="13.5">
      <c r="A1001" s="577" t="s">
        <v>159</v>
      </c>
      <c r="B1001" s="577"/>
      <c r="C1001" s="577"/>
      <c r="D1001" s="577"/>
      <c r="E1001" s="577"/>
      <c r="F1001" s="577"/>
      <c r="G1001" s="577"/>
      <c r="H1001" s="577"/>
      <c r="I1001" s="577"/>
      <c r="J1001" s="635">
        <v>0.0116</v>
      </c>
      <c r="K1001" s="635">
        <v>0.0102</v>
      </c>
      <c r="EF1001" s="370"/>
      <c r="EH1001" s="370"/>
      <c r="EI1001" s="370"/>
      <c r="EJ1001" s="370"/>
      <c r="EK1001" s="370"/>
      <c r="EL1001" s="370"/>
      <c r="EM1001" s="370"/>
      <c r="EN1001" s="370"/>
      <c r="EO1001" s="370"/>
      <c r="EP1001" s="370"/>
      <c r="EQ1001" s="370"/>
      <c r="ER1001" s="370"/>
      <c r="ES1001" s="370"/>
      <c r="ET1001" s="370"/>
      <c r="EU1001" s="370"/>
      <c r="EV1001" s="370"/>
      <c r="EW1001" s="370"/>
      <c r="EX1001" s="370"/>
      <c r="EY1001" s="370"/>
      <c r="EZ1001" s="370"/>
      <c r="FA1001" s="370"/>
      <c r="FB1001" s="370"/>
      <c r="FC1001" s="370"/>
      <c r="FD1001" s="370"/>
      <c r="FE1001" s="370"/>
      <c r="FF1001" s="370"/>
      <c r="FG1001" s="370"/>
      <c r="FH1001" s="370"/>
      <c r="FI1001" s="370"/>
      <c r="FJ1001" s="370"/>
      <c r="FK1001" s="370"/>
      <c r="FL1001" s="370"/>
      <c r="FM1001" s="370"/>
      <c r="FN1001" s="370"/>
      <c r="FO1001" s="370"/>
      <c r="FP1001" s="370"/>
      <c r="FQ1001" s="370"/>
      <c r="FR1001" s="370"/>
      <c r="FS1001" s="370"/>
      <c r="FT1001" s="370"/>
      <c r="FU1001" s="370"/>
      <c r="FV1001" s="370"/>
      <c r="FW1001" s="370"/>
      <c r="FX1001" s="370"/>
      <c r="FY1001" s="370"/>
      <c r="FZ1001" s="370"/>
      <c r="GA1001" s="370"/>
      <c r="GB1001" s="370"/>
      <c r="GC1001" s="370"/>
      <c r="GD1001" s="370"/>
      <c r="GE1001" s="370"/>
      <c r="GF1001" s="370"/>
      <c r="GG1001" s="370"/>
      <c r="GH1001" s="370"/>
      <c r="GI1001" s="370"/>
      <c r="GJ1001" s="370"/>
      <c r="GK1001" s="370"/>
      <c r="GL1001" s="370"/>
      <c r="GM1001" s="370"/>
      <c r="GN1001" s="370"/>
      <c r="GO1001" s="370"/>
      <c r="GP1001" s="370"/>
      <c r="GQ1001" s="370"/>
      <c r="GR1001" s="370"/>
      <c r="GS1001" s="370"/>
      <c r="GT1001" s="370"/>
      <c r="GU1001" s="370"/>
      <c r="GV1001" s="370"/>
      <c r="GW1001" s="370"/>
      <c r="GX1001" s="370"/>
      <c r="GY1001" s="370"/>
      <c r="GZ1001" s="370"/>
      <c r="HA1001" s="370"/>
      <c r="HB1001" s="370"/>
      <c r="HC1001" s="370"/>
      <c r="HD1001" s="370"/>
      <c r="HE1001" s="370"/>
      <c r="HF1001" s="370"/>
      <c r="HG1001" s="370"/>
      <c r="HH1001" s="370"/>
      <c r="HI1001" s="370"/>
      <c r="HJ1001" s="370"/>
      <c r="HK1001" s="370"/>
      <c r="HL1001" s="370"/>
      <c r="HM1001" s="370"/>
      <c r="HN1001" s="370"/>
      <c r="HO1001" s="370"/>
      <c r="HP1001" s="370"/>
      <c r="HQ1001" s="370"/>
      <c r="HR1001" s="370"/>
      <c r="HS1001" s="370"/>
      <c r="HT1001" s="370"/>
      <c r="HU1001" s="370"/>
      <c r="HV1001" s="370"/>
      <c r="HW1001" s="370"/>
      <c r="HX1001" s="370"/>
      <c r="HY1001" s="370"/>
      <c r="HZ1001" s="370"/>
      <c r="IA1001" s="370"/>
      <c r="IB1001" s="370"/>
      <c r="IC1001" s="370"/>
      <c r="ID1001" s="370"/>
      <c r="IE1001" s="370"/>
      <c r="IF1001" s="370"/>
      <c r="IG1001" s="370"/>
      <c r="IH1001" s="370"/>
      <c r="II1001" s="370"/>
      <c r="IJ1001" s="370"/>
      <c r="IK1001" s="370"/>
    </row>
    <row r="1002" spans="1:245" s="363" customFormat="1" ht="15.75">
      <c r="A1002" s="568" t="s">
        <v>64</v>
      </c>
      <c r="B1002" s="568"/>
      <c r="C1002" s="568"/>
      <c r="D1002" s="373"/>
      <c r="E1002" s="269"/>
      <c r="F1002" s="438"/>
      <c r="G1002" s="438"/>
      <c r="H1002" s="438"/>
      <c r="I1002" s="438"/>
      <c r="J1002" s="438"/>
      <c r="K1002" s="438"/>
      <c r="ED1002" s="370"/>
      <c r="EE1002" s="370"/>
      <c r="EF1002" s="370"/>
      <c r="EG1002" s="370"/>
      <c r="EH1002" s="370"/>
      <c r="EI1002" s="370"/>
      <c r="EJ1002" s="370"/>
      <c r="EK1002" s="370"/>
      <c r="EL1002" s="370"/>
      <c r="EM1002" s="370"/>
      <c r="EN1002" s="370"/>
      <c r="EO1002" s="370"/>
      <c r="EP1002" s="370"/>
      <c r="EQ1002" s="370"/>
      <c r="ER1002" s="370"/>
      <c r="ES1002" s="370"/>
      <c r="ET1002" s="370"/>
      <c r="EU1002" s="370"/>
      <c r="EV1002" s="370"/>
      <c r="EW1002" s="370"/>
      <c r="EX1002" s="370"/>
      <c r="EY1002" s="370"/>
      <c r="EZ1002" s="370"/>
      <c r="FA1002" s="370"/>
      <c r="FB1002" s="370"/>
      <c r="FC1002" s="370"/>
      <c r="FD1002" s="370"/>
      <c r="FE1002" s="370"/>
      <c r="FF1002" s="370"/>
      <c r="FG1002" s="370"/>
      <c r="FH1002" s="370"/>
      <c r="FI1002" s="370"/>
      <c r="FJ1002" s="370"/>
      <c r="FK1002" s="370"/>
      <c r="FL1002" s="370"/>
      <c r="FM1002" s="370"/>
      <c r="FN1002" s="370"/>
      <c r="FO1002" s="370"/>
      <c r="FP1002" s="370"/>
      <c r="FQ1002" s="370"/>
      <c r="FR1002" s="370"/>
      <c r="FS1002" s="370"/>
      <c r="FT1002" s="370"/>
      <c r="FU1002" s="370"/>
      <c r="FV1002" s="370"/>
      <c r="FW1002" s="370"/>
      <c r="FX1002" s="370"/>
      <c r="FY1002" s="370"/>
      <c r="FZ1002" s="370"/>
      <c r="GA1002" s="370"/>
      <c r="GB1002" s="370"/>
      <c r="GC1002" s="370"/>
      <c r="GD1002" s="370"/>
      <c r="GE1002" s="370"/>
      <c r="GF1002" s="370"/>
      <c r="GG1002" s="370"/>
      <c r="GH1002" s="370"/>
      <c r="GI1002" s="370"/>
      <c r="GJ1002" s="370"/>
      <c r="GK1002" s="370"/>
      <c r="GL1002" s="370"/>
      <c r="GM1002" s="370"/>
      <c r="GN1002" s="370"/>
      <c r="GO1002" s="370"/>
      <c r="GP1002" s="370"/>
      <c r="GQ1002" s="370"/>
      <c r="GR1002" s="370"/>
      <c r="GS1002" s="370"/>
      <c r="GT1002" s="370"/>
      <c r="GU1002" s="370"/>
      <c r="GV1002" s="370"/>
      <c r="GW1002" s="370"/>
      <c r="GX1002" s="370"/>
      <c r="GY1002" s="370"/>
      <c r="GZ1002" s="370"/>
      <c r="HA1002" s="370"/>
      <c r="HB1002" s="370"/>
      <c r="HC1002" s="370"/>
      <c r="HD1002" s="370"/>
      <c r="HE1002" s="370"/>
      <c r="HF1002" s="370"/>
      <c r="HG1002" s="370"/>
      <c r="HH1002" s="370"/>
      <c r="HI1002" s="370"/>
      <c r="HJ1002" s="370"/>
      <c r="HK1002" s="370"/>
      <c r="HL1002" s="370"/>
      <c r="HM1002" s="370"/>
      <c r="HN1002" s="370"/>
      <c r="HO1002" s="370"/>
      <c r="HP1002" s="370"/>
      <c r="HQ1002" s="370"/>
      <c r="HR1002" s="370"/>
      <c r="HS1002" s="370"/>
      <c r="HT1002" s="370"/>
      <c r="HU1002" s="370"/>
      <c r="HV1002" s="370"/>
      <c r="HW1002" s="370"/>
      <c r="HX1002" s="370"/>
      <c r="HY1002" s="370"/>
      <c r="HZ1002" s="370"/>
      <c r="IA1002" s="370"/>
      <c r="IB1002" s="370"/>
      <c r="IC1002" s="370"/>
      <c r="ID1002" s="370"/>
      <c r="IE1002" s="370"/>
      <c r="IF1002" s="370"/>
      <c r="IG1002" s="370"/>
      <c r="IH1002" s="370"/>
      <c r="II1002" s="370"/>
      <c r="IJ1002" s="370"/>
      <c r="IK1002" s="370"/>
    </row>
    <row r="1003" spans="1:245" s="363" customFormat="1" ht="13.5">
      <c r="A1003" s="561"/>
      <c r="B1003" s="561"/>
      <c r="C1003" s="561"/>
      <c r="D1003" s="561"/>
      <c r="E1003" s="758" t="s">
        <v>39</v>
      </c>
      <c r="F1003" s="759"/>
      <c r="G1003" s="760"/>
      <c r="H1003" s="562"/>
      <c r="I1003" s="728" t="s">
        <v>466</v>
      </c>
      <c r="J1003" s="761"/>
      <c r="K1003" s="730"/>
      <c r="ED1003" s="370"/>
      <c r="EE1003" s="370"/>
      <c r="EF1003" s="370"/>
      <c r="EG1003" s="370"/>
      <c r="EH1003" s="370"/>
      <c r="EI1003" s="370"/>
      <c r="EJ1003" s="370"/>
      <c r="EK1003" s="370"/>
      <c r="EL1003" s="370"/>
      <c r="EM1003" s="370"/>
      <c r="EN1003" s="370"/>
      <c r="EO1003" s="370"/>
      <c r="EP1003" s="370"/>
      <c r="EQ1003" s="370"/>
      <c r="ER1003" s="370"/>
      <c r="ES1003" s="370"/>
      <c r="ET1003" s="370"/>
      <c r="EU1003" s="370"/>
      <c r="EV1003" s="370"/>
      <c r="EW1003" s="370"/>
      <c r="EX1003" s="370"/>
      <c r="EY1003" s="370"/>
      <c r="EZ1003" s="370"/>
      <c r="FA1003" s="370"/>
      <c r="FB1003" s="370"/>
      <c r="FC1003" s="370"/>
      <c r="FD1003" s="370"/>
      <c r="FE1003" s="370"/>
      <c r="FF1003" s="370"/>
      <c r="FG1003" s="370"/>
      <c r="FH1003" s="370"/>
      <c r="FI1003" s="370"/>
      <c r="FJ1003" s="370"/>
      <c r="FK1003" s="370"/>
      <c r="FL1003" s="370"/>
      <c r="FM1003" s="370"/>
      <c r="FN1003" s="370"/>
      <c r="FO1003" s="370"/>
      <c r="FP1003" s="370"/>
      <c r="FQ1003" s="370"/>
      <c r="FR1003" s="370"/>
      <c r="FS1003" s="370"/>
      <c r="FT1003" s="370"/>
      <c r="FU1003" s="370"/>
      <c r="FV1003" s="370"/>
      <c r="FW1003" s="370"/>
      <c r="FX1003" s="370"/>
      <c r="FY1003" s="370"/>
      <c r="FZ1003" s="370"/>
      <c r="GA1003" s="370"/>
      <c r="GB1003" s="370"/>
      <c r="GC1003" s="370"/>
      <c r="GD1003" s="370"/>
      <c r="GE1003" s="370"/>
      <c r="GF1003" s="370"/>
      <c r="GG1003" s="370"/>
      <c r="GH1003" s="370"/>
      <c r="GI1003" s="370"/>
      <c r="GJ1003" s="370"/>
      <c r="GK1003" s="370"/>
      <c r="GL1003" s="370"/>
      <c r="GM1003" s="370"/>
      <c r="GN1003" s="370"/>
      <c r="GO1003" s="370"/>
      <c r="GP1003" s="370"/>
      <c r="GQ1003" s="370"/>
      <c r="GR1003" s="370"/>
      <c r="GS1003" s="370"/>
      <c r="GT1003" s="370"/>
      <c r="GU1003" s="370"/>
      <c r="GV1003" s="370"/>
      <c r="GW1003" s="370"/>
      <c r="GX1003" s="370"/>
      <c r="GY1003" s="370"/>
      <c r="GZ1003" s="370"/>
      <c r="HA1003" s="370"/>
      <c r="HB1003" s="370"/>
      <c r="HC1003" s="370"/>
      <c r="HD1003" s="370"/>
      <c r="HE1003" s="370"/>
      <c r="HF1003" s="370"/>
      <c r="HG1003" s="370"/>
      <c r="HH1003" s="370"/>
      <c r="HI1003" s="370"/>
      <c r="HJ1003" s="370"/>
      <c r="HK1003" s="370"/>
      <c r="HL1003" s="370"/>
      <c r="HM1003" s="370"/>
      <c r="HN1003" s="370"/>
      <c r="HO1003" s="370"/>
      <c r="HP1003" s="370"/>
      <c r="HQ1003" s="370"/>
      <c r="HR1003" s="370"/>
      <c r="HS1003" s="370"/>
      <c r="HT1003" s="370"/>
      <c r="HU1003" s="370"/>
      <c r="HV1003" s="370"/>
      <c r="HW1003" s="370"/>
      <c r="HX1003" s="370"/>
      <c r="HY1003" s="370"/>
      <c r="HZ1003" s="370"/>
      <c r="IA1003" s="370"/>
      <c r="IB1003" s="370"/>
      <c r="IC1003" s="370"/>
      <c r="ID1003" s="370"/>
      <c r="IE1003" s="370"/>
      <c r="IF1003" s="370"/>
      <c r="IG1003" s="370"/>
      <c r="IH1003" s="370"/>
      <c r="II1003" s="370"/>
      <c r="IJ1003" s="370"/>
      <c r="IK1003" s="370"/>
    </row>
    <row r="1004" spans="1:245" s="363" customFormat="1" ht="40.5" customHeight="1">
      <c r="A1004" s="756" t="s">
        <v>382</v>
      </c>
      <c r="B1004" s="756"/>
      <c r="C1004" s="756"/>
      <c r="D1004" s="672"/>
      <c r="E1004" s="762" t="s">
        <v>719</v>
      </c>
      <c r="F1004" s="762" t="s">
        <v>782</v>
      </c>
      <c r="G1004" s="762" t="s">
        <v>415</v>
      </c>
      <c r="H1004" s="673"/>
      <c r="I1004" s="731" t="s">
        <v>719</v>
      </c>
      <c r="J1004" s="731" t="s">
        <v>782</v>
      </c>
      <c r="K1004" s="731" t="s">
        <v>415</v>
      </c>
      <c r="DY1004" s="370"/>
      <c r="ED1004" s="370"/>
      <c r="EE1004" s="370"/>
      <c r="EH1004" s="370"/>
      <c r="EI1004" s="370"/>
      <c r="EL1004" s="370"/>
      <c r="EM1004" s="370"/>
      <c r="EN1004" s="370"/>
      <c r="EO1004" s="370"/>
      <c r="EP1004" s="370"/>
      <c r="EQ1004" s="370"/>
      <c r="ET1004" s="370"/>
      <c r="EU1004" s="370"/>
      <c r="EV1004" s="370"/>
      <c r="EW1004" s="370"/>
      <c r="EX1004" s="370"/>
      <c r="EY1004" s="370"/>
      <c r="EZ1004" s="370"/>
      <c r="FA1004" s="370"/>
      <c r="FB1004" s="370"/>
      <c r="FC1004" s="370"/>
      <c r="FD1004" s="370"/>
      <c r="FE1004" s="370"/>
      <c r="FF1004" s="370"/>
      <c r="FG1004" s="370"/>
      <c r="FH1004" s="370"/>
      <c r="FI1004" s="370"/>
      <c r="FJ1004" s="370"/>
      <c r="FK1004" s="370"/>
      <c r="FL1004" s="370"/>
      <c r="FM1004" s="370"/>
      <c r="FN1004" s="370"/>
      <c r="FO1004" s="370"/>
      <c r="FP1004" s="370"/>
      <c r="FQ1004" s="370"/>
      <c r="FR1004" s="370"/>
      <c r="FS1004" s="370"/>
      <c r="FT1004" s="370"/>
      <c r="FU1004" s="370"/>
      <c r="FV1004" s="370"/>
      <c r="FW1004" s="370"/>
      <c r="FX1004" s="370"/>
      <c r="FY1004" s="370"/>
      <c r="FZ1004" s="370"/>
      <c r="GA1004" s="370"/>
      <c r="GB1004" s="370"/>
      <c r="GC1004" s="370"/>
      <c r="GD1004" s="370"/>
      <c r="GE1004" s="370"/>
      <c r="GF1004" s="370"/>
      <c r="GG1004" s="370"/>
      <c r="GH1004" s="370"/>
      <c r="GI1004" s="370"/>
      <c r="GJ1004" s="370"/>
      <c r="GK1004" s="370"/>
      <c r="GL1004" s="370"/>
      <c r="GM1004" s="370"/>
      <c r="GN1004" s="370"/>
      <c r="GO1004" s="370"/>
      <c r="GP1004" s="370"/>
      <c r="GQ1004" s="370"/>
      <c r="GR1004" s="370"/>
      <c r="GS1004" s="370"/>
      <c r="GT1004" s="370"/>
      <c r="GU1004" s="370"/>
      <c r="GV1004" s="370"/>
      <c r="GW1004" s="370"/>
      <c r="GX1004" s="370"/>
      <c r="GY1004" s="370"/>
      <c r="GZ1004" s="370"/>
      <c r="HA1004" s="370"/>
      <c r="HB1004" s="370"/>
      <c r="HC1004" s="370"/>
      <c r="HD1004" s="370"/>
      <c r="HE1004" s="370"/>
      <c r="HF1004" s="370"/>
      <c r="HG1004" s="370"/>
      <c r="HH1004" s="370"/>
      <c r="HI1004" s="370"/>
      <c r="HJ1004" s="370"/>
      <c r="HK1004" s="370"/>
      <c r="HL1004" s="370"/>
      <c r="HM1004" s="370"/>
      <c r="HN1004" s="370"/>
      <c r="HO1004" s="370"/>
      <c r="HP1004" s="370"/>
      <c r="HQ1004" s="370"/>
      <c r="HR1004" s="370"/>
      <c r="HS1004" s="370"/>
      <c r="HT1004" s="370"/>
      <c r="HU1004" s="370"/>
      <c r="HV1004" s="370"/>
      <c r="HW1004" s="370"/>
      <c r="HX1004" s="370"/>
      <c r="HY1004" s="370"/>
      <c r="HZ1004" s="370"/>
      <c r="IA1004" s="370"/>
      <c r="IB1004" s="370"/>
      <c r="IC1004" s="370"/>
      <c r="ID1004" s="370"/>
      <c r="IE1004" s="370"/>
      <c r="IF1004" s="370"/>
      <c r="IG1004" s="370"/>
      <c r="IH1004" s="370"/>
      <c r="II1004" s="370"/>
      <c r="IJ1004" s="370"/>
      <c r="IK1004" s="370"/>
    </row>
    <row r="1005" spans="1:245" s="363" customFormat="1" ht="13.5">
      <c r="A1005" s="757" t="s">
        <v>848</v>
      </c>
      <c r="B1005" s="757"/>
      <c r="C1005" s="757"/>
      <c r="D1005" s="450"/>
      <c r="E1005" s="439"/>
      <c r="F1005" s="273"/>
      <c r="G1005" s="440"/>
      <c r="H1005" s="359"/>
      <c r="I1005" s="439"/>
      <c r="J1005" s="273"/>
      <c r="K1005" s="440"/>
      <c r="ED1005" s="370"/>
      <c r="EG1005" s="370"/>
      <c r="EI1005" s="370"/>
      <c r="EK1005" s="370"/>
      <c r="EL1005" s="370"/>
      <c r="EM1005" s="370"/>
      <c r="EN1005" s="370"/>
      <c r="EO1005" s="370"/>
      <c r="EP1005" s="370"/>
      <c r="EQ1005" s="370"/>
      <c r="ER1005" s="370"/>
      <c r="ET1005" s="370"/>
      <c r="EU1005" s="370"/>
      <c r="EV1005" s="370"/>
      <c r="EW1005" s="370"/>
      <c r="EX1005" s="370"/>
      <c r="EY1005" s="370"/>
      <c r="EZ1005" s="370"/>
      <c r="FA1005" s="370"/>
      <c r="FB1005" s="370"/>
      <c r="FC1005" s="370"/>
      <c r="FD1005" s="370"/>
      <c r="FE1005" s="370"/>
      <c r="FF1005" s="370"/>
      <c r="FG1005" s="370"/>
      <c r="FH1005" s="370"/>
      <c r="FI1005" s="370"/>
      <c r="FJ1005" s="370"/>
      <c r="FK1005" s="370"/>
      <c r="FL1005" s="370"/>
      <c r="FM1005" s="370"/>
      <c r="FN1005" s="370"/>
      <c r="FO1005" s="370"/>
      <c r="FP1005" s="370"/>
      <c r="FQ1005" s="370"/>
      <c r="FR1005" s="370"/>
      <c r="FS1005" s="370"/>
      <c r="FT1005" s="370"/>
      <c r="FU1005" s="370"/>
      <c r="FV1005" s="370"/>
      <c r="FW1005" s="370"/>
      <c r="FX1005" s="370"/>
      <c r="FY1005" s="370"/>
      <c r="FZ1005" s="370"/>
      <c r="GA1005" s="370"/>
      <c r="GB1005" s="370"/>
      <c r="GC1005" s="370"/>
      <c r="GD1005" s="370"/>
      <c r="GE1005" s="370"/>
      <c r="GF1005" s="370"/>
      <c r="GG1005" s="370"/>
      <c r="GH1005" s="370"/>
      <c r="GI1005" s="370"/>
      <c r="GJ1005" s="370"/>
      <c r="GK1005" s="370"/>
      <c r="GL1005" s="370"/>
      <c r="GM1005" s="370"/>
      <c r="GN1005" s="370"/>
      <c r="GO1005" s="370"/>
      <c r="GP1005" s="370"/>
      <c r="GQ1005" s="370"/>
      <c r="GR1005" s="370"/>
      <c r="GS1005" s="370"/>
      <c r="GT1005" s="370"/>
      <c r="GU1005" s="370"/>
      <c r="GV1005" s="370"/>
      <c r="GW1005" s="370"/>
      <c r="GX1005" s="370"/>
      <c r="GY1005" s="370"/>
      <c r="GZ1005" s="370"/>
      <c r="HA1005" s="370"/>
      <c r="HB1005" s="370"/>
      <c r="HC1005" s="370"/>
      <c r="HD1005" s="370"/>
      <c r="HE1005" s="370"/>
      <c r="HF1005" s="370"/>
      <c r="HG1005" s="370"/>
      <c r="HH1005" s="370"/>
      <c r="HI1005" s="370"/>
      <c r="HJ1005" s="370"/>
      <c r="HK1005" s="370"/>
      <c r="HL1005" s="370"/>
      <c r="HM1005" s="370"/>
      <c r="HN1005" s="370"/>
      <c r="HO1005" s="370"/>
      <c r="HP1005" s="370"/>
      <c r="HQ1005" s="370"/>
      <c r="HR1005" s="370"/>
      <c r="HS1005" s="370"/>
      <c r="HT1005" s="370"/>
      <c r="HU1005" s="370"/>
      <c r="HV1005" s="370"/>
      <c r="HW1005" s="370"/>
      <c r="HX1005" s="370"/>
      <c r="HY1005" s="370"/>
      <c r="HZ1005" s="370"/>
      <c r="IA1005" s="370"/>
      <c r="IB1005" s="370"/>
      <c r="IC1005" s="370"/>
      <c r="ID1005" s="370"/>
      <c r="IE1005" s="370"/>
      <c r="IF1005" s="370"/>
      <c r="IG1005" s="370"/>
      <c r="IH1005" s="370"/>
      <c r="II1005" s="370"/>
      <c r="IJ1005" s="370"/>
      <c r="IK1005" s="370"/>
    </row>
    <row r="1006" spans="1:245" s="363" customFormat="1" ht="13.5">
      <c r="A1006" s="580" t="s">
        <v>456</v>
      </c>
      <c r="B1006" s="580"/>
      <c r="C1006" s="580"/>
      <c r="D1006" s="580"/>
      <c r="E1006" s="622">
        <v>126722</v>
      </c>
      <c r="F1006" s="622">
        <v>0</v>
      </c>
      <c r="G1006" s="636">
        <v>126722</v>
      </c>
      <c r="H1006" s="611"/>
      <c r="I1006" s="622">
        <v>43163</v>
      </c>
      <c r="J1006" s="607">
        <v>0</v>
      </c>
      <c r="K1006" s="636">
        <v>43163</v>
      </c>
      <c r="EC1006" s="370"/>
      <c r="ED1006" s="370"/>
      <c r="EE1006" s="370"/>
      <c r="EG1006" s="370"/>
      <c r="EH1006" s="370"/>
      <c r="EI1006" s="370"/>
      <c r="EJ1006" s="370"/>
      <c r="EK1006" s="370"/>
      <c r="EL1006" s="370"/>
      <c r="EM1006" s="370"/>
      <c r="EN1006" s="370"/>
      <c r="EO1006" s="370"/>
      <c r="EP1006" s="370"/>
      <c r="EQ1006" s="370"/>
      <c r="ES1006" s="370"/>
      <c r="ET1006" s="370"/>
      <c r="EU1006" s="370"/>
      <c r="EV1006" s="370"/>
      <c r="EW1006" s="370"/>
      <c r="EX1006" s="370"/>
      <c r="EY1006" s="370"/>
      <c r="EZ1006" s="370"/>
      <c r="FA1006" s="370"/>
      <c r="FB1006" s="370"/>
      <c r="FC1006" s="370"/>
      <c r="FD1006" s="370"/>
      <c r="FE1006" s="370"/>
      <c r="FF1006" s="370"/>
      <c r="FG1006" s="370"/>
      <c r="FH1006" s="370"/>
      <c r="FI1006" s="370"/>
      <c r="FJ1006" s="370"/>
      <c r="FK1006" s="370"/>
      <c r="FL1006" s="370"/>
      <c r="FM1006" s="370"/>
      <c r="FN1006" s="370"/>
      <c r="FO1006" s="370"/>
      <c r="FP1006" s="370"/>
      <c r="FQ1006" s="370"/>
      <c r="FR1006" s="370"/>
      <c r="FS1006" s="370"/>
      <c r="FT1006" s="370"/>
      <c r="FU1006" s="370"/>
      <c r="FV1006" s="370"/>
      <c r="FW1006" s="370"/>
      <c r="FX1006" s="370"/>
      <c r="FY1006" s="370"/>
      <c r="FZ1006" s="370"/>
      <c r="GA1006" s="370"/>
      <c r="GB1006" s="370"/>
      <c r="GC1006" s="370"/>
      <c r="GD1006" s="370"/>
      <c r="GE1006" s="370"/>
      <c r="GF1006" s="370"/>
      <c r="GG1006" s="370"/>
      <c r="GH1006" s="370"/>
      <c r="GI1006" s="370"/>
      <c r="GJ1006" s="370"/>
      <c r="GK1006" s="370"/>
      <c r="GL1006" s="370"/>
      <c r="GM1006" s="370"/>
      <c r="GN1006" s="370"/>
      <c r="GO1006" s="370"/>
      <c r="GP1006" s="370"/>
      <c r="GQ1006" s="370"/>
      <c r="GR1006" s="370"/>
      <c r="GS1006" s="370"/>
      <c r="GT1006" s="370"/>
      <c r="GU1006" s="370"/>
      <c r="GV1006" s="370"/>
      <c r="GW1006" s="370"/>
      <c r="GX1006" s="370"/>
      <c r="GY1006" s="370"/>
      <c r="GZ1006" s="370"/>
      <c r="HA1006" s="370"/>
      <c r="HB1006" s="370"/>
      <c r="HC1006" s="370"/>
      <c r="HD1006" s="370"/>
      <c r="HE1006" s="370"/>
      <c r="HF1006" s="370"/>
      <c r="HG1006" s="370"/>
      <c r="HH1006" s="370"/>
      <c r="HI1006" s="370"/>
      <c r="HJ1006" s="370"/>
      <c r="HK1006" s="370"/>
      <c r="HL1006" s="370"/>
      <c r="HM1006" s="370"/>
      <c r="HN1006" s="370"/>
      <c r="HO1006" s="370"/>
      <c r="HP1006" s="370"/>
      <c r="HQ1006" s="370"/>
      <c r="HR1006" s="370"/>
      <c r="HS1006" s="370"/>
      <c r="HT1006" s="370"/>
      <c r="HU1006" s="370"/>
      <c r="HV1006" s="370"/>
      <c r="HW1006" s="370"/>
      <c r="HX1006" s="370"/>
      <c r="HY1006" s="370"/>
      <c r="HZ1006" s="370"/>
      <c r="IA1006" s="370"/>
      <c r="IB1006" s="370"/>
      <c r="IC1006" s="370"/>
      <c r="ID1006" s="370"/>
      <c r="IE1006" s="370"/>
      <c r="IF1006" s="370"/>
      <c r="IG1006" s="370"/>
      <c r="IH1006" s="370"/>
      <c r="II1006" s="370"/>
      <c r="IJ1006" s="370"/>
      <c r="IK1006" s="370"/>
    </row>
    <row r="1007" spans="1:245" s="363" customFormat="1" ht="13.5">
      <c r="A1007" s="580" t="s">
        <v>116</v>
      </c>
      <c r="B1007" s="580"/>
      <c r="C1007" s="580"/>
      <c r="D1007" s="580"/>
      <c r="E1007" s="622">
        <v>0</v>
      </c>
      <c r="F1007" s="622">
        <v>0</v>
      </c>
      <c r="G1007" s="622">
        <v>0</v>
      </c>
      <c r="H1007" s="611"/>
      <c r="I1007" s="622">
        <v>0</v>
      </c>
      <c r="J1007" s="607">
        <v>0</v>
      </c>
      <c r="K1007" s="622">
        <v>0</v>
      </c>
      <c r="DY1007" s="370"/>
      <c r="ED1007" s="370"/>
      <c r="EE1007" s="370"/>
      <c r="EH1007" s="370"/>
      <c r="EJ1007" s="370"/>
      <c r="EL1007" s="370"/>
      <c r="EM1007" s="370"/>
      <c r="EN1007" s="370"/>
      <c r="EO1007" s="370"/>
      <c r="EP1007" s="370"/>
      <c r="EQ1007" s="370"/>
      <c r="ER1007" s="370"/>
      <c r="ES1007" s="370"/>
      <c r="ET1007" s="370"/>
      <c r="EU1007" s="370"/>
      <c r="EV1007" s="370"/>
      <c r="EW1007" s="370"/>
      <c r="EX1007" s="370"/>
      <c r="EY1007" s="370"/>
      <c r="EZ1007" s="370"/>
      <c r="FA1007" s="370"/>
      <c r="FB1007" s="370"/>
      <c r="FC1007" s="370"/>
      <c r="FD1007" s="370"/>
      <c r="FE1007" s="370"/>
      <c r="FF1007" s="370"/>
      <c r="FG1007" s="370"/>
      <c r="FH1007" s="370"/>
      <c r="FI1007" s="370"/>
      <c r="FJ1007" s="370"/>
      <c r="FK1007" s="370"/>
      <c r="FL1007" s="370"/>
      <c r="FM1007" s="370"/>
      <c r="FN1007" s="370"/>
      <c r="FO1007" s="370"/>
      <c r="FP1007" s="370"/>
      <c r="FQ1007" s="370"/>
      <c r="FR1007" s="370"/>
      <c r="FS1007" s="370"/>
      <c r="FT1007" s="370"/>
      <c r="FU1007" s="370"/>
      <c r="FV1007" s="370"/>
      <c r="FW1007" s="370"/>
      <c r="FX1007" s="370"/>
      <c r="FY1007" s="370"/>
      <c r="FZ1007" s="370"/>
      <c r="GA1007" s="370"/>
      <c r="GB1007" s="370"/>
      <c r="GC1007" s="370"/>
      <c r="GD1007" s="370"/>
      <c r="GE1007" s="370"/>
      <c r="GF1007" s="370"/>
      <c r="GG1007" s="370"/>
      <c r="GH1007" s="370"/>
      <c r="GI1007" s="370"/>
      <c r="GJ1007" s="370"/>
      <c r="GK1007" s="370"/>
      <c r="GL1007" s="370"/>
      <c r="GM1007" s="370"/>
      <c r="GN1007" s="370"/>
      <c r="GO1007" s="370"/>
      <c r="GP1007" s="370"/>
      <c r="GQ1007" s="370"/>
      <c r="GR1007" s="370"/>
      <c r="GS1007" s="370"/>
      <c r="GT1007" s="370"/>
      <c r="GU1007" s="370"/>
      <c r="GV1007" s="370"/>
      <c r="GW1007" s="370"/>
      <c r="GX1007" s="370"/>
      <c r="GY1007" s="370"/>
      <c r="GZ1007" s="370"/>
      <c r="HA1007" s="370"/>
      <c r="HB1007" s="370"/>
      <c r="HC1007" s="370"/>
      <c r="HD1007" s="370"/>
      <c r="HE1007" s="370"/>
      <c r="HF1007" s="370"/>
      <c r="HG1007" s="370"/>
      <c r="HH1007" s="370"/>
      <c r="HI1007" s="370"/>
      <c r="HJ1007" s="370"/>
      <c r="HK1007" s="370"/>
      <c r="HL1007" s="370"/>
      <c r="HM1007" s="370"/>
      <c r="HN1007" s="370"/>
      <c r="HO1007" s="370"/>
      <c r="HP1007" s="370"/>
      <c r="HQ1007" s="370"/>
      <c r="HR1007" s="370"/>
      <c r="HS1007" s="370"/>
      <c r="HT1007" s="370"/>
      <c r="HU1007" s="370"/>
      <c r="HV1007" s="370"/>
      <c r="HW1007" s="370"/>
      <c r="HX1007" s="370"/>
      <c r="HY1007" s="370"/>
      <c r="HZ1007" s="370"/>
      <c r="IA1007" s="370"/>
      <c r="IB1007" s="370"/>
      <c r="IC1007" s="370"/>
      <c r="ID1007" s="370"/>
      <c r="IE1007" s="370"/>
      <c r="IF1007" s="370"/>
      <c r="IG1007" s="370"/>
      <c r="IH1007" s="370"/>
      <c r="II1007" s="370"/>
      <c r="IJ1007" s="370"/>
      <c r="IK1007" s="370"/>
    </row>
    <row r="1008" spans="1:178" s="363" customFormat="1" ht="13.5">
      <c r="A1008" s="357"/>
      <c r="B1008" s="357"/>
      <c r="C1008" s="357"/>
      <c r="D1008" s="357"/>
      <c r="E1008" s="723">
        <v>126722</v>
      </c>
      <c r="F1008" s="723">
        <v>0</v>
      </c>
      <c r="G1008" s="723">
        <v>126722</v>
      </c>
      <c r="H1008" s="690"/>
      <c r="I1008" s="723">
        <v>43163</v>
      </c>
      <c r="J1008" s="723">
        <v>0</v>
      </c>
      <c r="K1008" s="723">
        <v>43163</v>
      </c>
      <c r="ED1008" s="370"/>
      <c r="EF1008" s="370"/>
      <c r="EG1008" s="370"/>
      <c r="EH1008" s="370"/>
      <c r="EI1008" s="370"/>
      <c r="EJ1008" s="370"/>
      <c r="EK1008" s="370"/>
      <c r="EL1008" s="370"/>
      <c r="EM1008" s="370"/>
      <c r="EN1008" s="370"/>
      <c r="EO1008" s="370"/>
      <c r="EP1008" s="370"/>
      <c r="EQ1008" s="370"/>
      <c r="ES1008" s="370"/>
      <c r="ET1008" s="370"/>
      <c r="EU1008" s="370"/>
      <c r="EV1008" s="370"/>
      <c r="EW1008" s="370"/>
      <c r="EX1008" s="370"/>
      <c r="EY1008" s="370"/>
      <c r="EZ1008" s="370"/>
      <c r="FA1008" s="370"/>
      <c r="FB1008" s="370"/>
      <c r="FC1008" s="370"/>
      <c r="FD1008" s="370"/>
      <c r="FE1008" s="370"/>
      <c r="FF1008" s="370"/>
      <c r="FG1008" s="370"/>
      <c r="FH1008" s="370"/>
      <c r="FI1008" s="370"/>
      <c r="FJ1008" s="370"/>
      <c r="FK1008" s="370"/>
      <c r="FL1008" s="370"/>
      <c r="FM1008" s="370"/>
      <c r="FN1008" s="370"/>
      <c r="FO1008" s="370"/>
      <c r="FP1008" s="370"/>
      <c r="FQ1008" s="370"/>
      <c r="FR1008" s="370"/>
      <c r="FS1008" s="370"/>
      <c r="FT1008" s="370"/>
      <c r="FV1008" s="370"/>
    </row>
    <row r="1009" spans="1:245" s="363" customFormat="1" ht="13.5">
      <c r="A1009" s="756" t="s">
        <v>849</v>
      </c>
      <c r="B1009" s="756"/>
      <c r="C1009" s="756"/>
      <c r="D1009" s="391"/>
      <c r="E1009" s="439"/>
      <c r="F1009" s="273"/>
      <c r="G1009" s="337"/>
      <c r="H1009" s="359"/>
      <c r="I1009" s="439"/>
      <c r="J1009" s="273"/>
      <c r="K1009" s="337"/>
      <c r="EE1009" s="370"/>
      <c r="EG1009" s="370"/>
      <c r="EH1009" s="370"/>
      <c r="EI1009" s="370"/>
      <c r="EJ1009" s="370"/>
      <c r="EK1009" s="370"/>
      <c r="EL1009" s="370"/>
      <c r="EM1009" s="370"/>
      <c r="EN1009" s="370"/>
      <c r="EO1009" s="370"/>
      <c r="EP1009" s="370"/>
      <c r="EQ1009" s="370"/>
      <c r="ER1009" s="370"/>
      <c r="ES1009" s="370"/>
      <c r="ET1009" s="370"/>
      <c r="EU1009" s="370"/>
      <c r="EV1009" s="370"/>
      <c r="EW1009" s="370"/>
      <c r="EX1009" s="370"/>
      <c r="EY1009" s="370"/>
      <c r="EZ1009" s="370"/>
      <c r="FA1009" s="370"/>
      <c r="FB1009" s="370"/>
      <c r="FC1009" s="370"/>
      <c r="FD1009" s="370"/>
      <c r="FE1009" s="370"/>
      <c r="FF1009" s="370"/>
      <c r="FG1009" s="370"/>
      <c r="FH1009" s="370"/>
      <c r="FI1009" s="370"/>
      <c r="FJ1009" s="370"/>
      <c r="FK1009" s="370"/>
      <c r="FL1009" s="370"/>
      <c r="FM1009" s="370"/>
      <c r="FN1009" s="370"/>
      <c r="FO1009" s="370"/>
      <c r="FP1009" s="370"/>
      <c r="FQ1009" s="370"/>
      <c r="FR1009" s="370"/>
      <c r="FS1009" s="370"/>
      <c r="FT1009" s="370"/>
      <c r="FU1009" s="370"/>
      <c r="FV1009" s="370"/>
      <c r="FW1009" s="370"/>
      <c r="FX1009" s="370"/>
      <c r="FY1009" s="370"/>
      <c r="FZ1009" s="370"/>
      <c r="GA1009" s="370"/>
      <c r="GB1009" s="370"/>
      <c r="GC1009" s="370"/>
      <c r="GD1009" s="370"/>
      <c r="GE1009" s="370"/>
      <c r="GF1009" s="370"/>
      <c r="GG1009" s="370"/>
      <c r="GH1009" s="370"/>
      <c r="GI1009" s="370"/>
      <c r="GJ1009" s="370"/>
      <c r="GK1009" s="370"/>
      <c r="GL1009" s="370"/>
      <c r="GM1009" s="370"/>
      <c r="GN1009" s="370"/>
      <c r="GO1009" s="370"/>
      <c r="GP1009" s="370"/>
      <c r="GQ1009" s="370"/>
      <c r="GR1009" s="370"/>
      <c r="GS1009" s="370"/>
      <c r="GT1009" s="370"/>
      <c r="GU1009" s="370"/>
      <c r="GV1009" s="370"/>
      <c r="GW1009" s="370"/>
      <c r="GX1009" s="370"/>
      <c r="GY1009" s="370"/>
      <c r="GZ1009" s="370"/>
      <c r="HA1009" s="370"/>
      <c r="HB1009" s="370"/>
      <c r="HC1009" s="370"/>
      <c r="HD1009" s="370"/>
      <c r="HE1009" s="370"/>
      <c r="HF1009" s="370"/>
      <c r="HG1009" s="370"/>
      <c r="HH1009" s="370"/>
      <c r="HI1009" s="370"/>
      <c r="HJ1009" s="370"/>
      <c r="HK1009" s="370"/>
      <c r="HL1009" s="370"/>
      <c r="HM1009" s="370"/>
      <c r="HN1009" s="370"/>
      <c r="HO1009" s="370"/>
      <c r="HP1009" s="370"/>
      <c r="HQ1009" s="370"/>
      <c r="HR1009" s="370"/>
      <c r="HS1009" s="370"/>
      <c r="HT1009" s="370"/>
      <c r="HU1009" s="370"/>
      <c r="HV1009" s="370"/>
      <c r="HW1009" s="370"/>
      <c r="HX1009" s="370"/>
      <c r="HY1009" s="370"/>
      <c r="HZ1009" s="370"/>
      <c r="IA1009" s="370"/>
      <c r="IB1009" s="370"/>
      <c r="IC1009" s="370"/>
      <c r="ID1009" s="370"/>
      <c r="IE1009" s="370"/>
      <c r="IF1009" s="370"/>
      <c r="IG1009" s="370"/>
      <c r="IH1009" s="370"/>
      <c r="II1009" s="370"/>
      <c r="IJ1009" s="370"/>
      <c r="IK1009" s="370"/>
    </row>
    <row r="1010" spans="1:245" s="363" customFormat="1" ht="13.5">
      <c r="A1010" s="607" t="s">
        <v>456</v>
      </c>
      <c r="B1010" s="607"/>
      <c r="C1010" s="607"/>
      <c r="D1010" s="607"/>
      <c r="E1010" s="622">
        <v>280589</v>
      </c>
      <c r="F1010" s="622">
        <v>1341</v>
      </c>
      <c r="G1010" s="622">
        <v>281931</v>
      </c>
      <c r="H1010" s="611"/>
      <c r="I1010" s="622">
        <v>316400</v>
      </c>
      <c r="J1010" s="622">
        <v>973</v>
      </c>
      <c r="K1010" s="622">
        <v>317373</v>
      </c>
      <c r="ED1010" s="370"/>
      <c r="EE1010" s="370"/>
      <c r="EH1010" s="370"/>
      <c r="EN1010" s="370"/>
      <c r="EQ1010" s="370"/>
      <c r="ER1010" s="370"/>
      <c r="ES1010" s="370"/>
      <c r="ET1010" s="370"/>
      <c r="EU1010" s="370"/>
      <c r="EV1010" s="370"/>
      <c r="EW1010" s="370"/>
      <c r="EX1010" s="370"/>
      <c r="EY1010" s="370"/>
      <c r="EZ1010" s="370"/>
      <c r="FA1010" s="370"/>
      <c r="FB1010" s="370"/>
      <c r="FC1010" s="370"/>
      <c r="FD1010" s="370"/>
      <c r="FE1010" s="370"/>
      <c r="FF1010" s="370"/>
      <c r="FG1010" s="370"/>
      <c r="FH1010" s="370"/>
      <c r="FI1010" s="370"/>
      <c r="FJ1010" s="370"/>
      <c r="FK1010" s="370"/>
      <c r="FL1010" s="370"/>
      <c r="FM1010" s="370"/>
      <c r="FN1010" s="370"/>
      <c r="FO1010" s="370"/>
      <c r="FP1010" s="370"/>
      <c r="FQ1010" s="370"/>
      <c r="FR1010" s="370"/>
      <c r="FS1010" s="370"/>
      <c r="FT1010" s="370"/>
      <c r="FU1010" s="370"/>
      <c r="FV1010" s="370"/>
      <c r="FW1010" s="370"/>
      <c r="FX1010" s="370"/>
      <c r="FY1010" s="370"/>
      <c r="FZ1010" s="370"/>
      <c r="GA1010" s="370"/>
      <c r="GB1010" s="370"/>
      <c r="GC1010" s="370"/>
      <c r="GD1010" s="370"/>
      <c r="GE1010" s="370"/>
      <c r="GF1010" s="370"/>
      <c r="GG1010" s="370"/>
      <c r="GH1010" s="370"/>
      <c r="GI1010" s="370"/>
      <c r="GJ1010" s="370"/>
      <c r="GK1010" s="370"/>
      <c r="GL1010" s="370"/>
      <c r="GM1010" s="370"/>
      <c r="GN1010" s="370"/>
      <c r="GO1010" s="370"/>
      <c r="GP1010" s="370"/>
      <c r="GQ1010" s="370"/>
      <c r="GR1010" s="370"/>
      <c r="GS1010" s="370"/>
      <c r="GT1010" s="370"/>
      <c r="GU1010" s="370"/>
      <c r="GV1010" s="370"/>
      <c r="GW1010" s="370"/>
      <c r="GX1010" s="370"/>
      <c r="GY1010" s="370"/>
      <c r="GZ1010" s="370"/>
      <c r="HA1010" s="370"/>
      <c r="HB1010" s="370"/>
      <c r="HC1010" s="370"/>
      <c r="HD1010" s="370"/>
      <c r="HE1010" s="370"/>
      <c r="HF1010" s="370"/>
      <c r="HG1010" s="370"/>
      <c r="HH1010" s="370"/>
      <c r="HI1010" s="370"/>
      <c r="HJ1010" s="370"/>
      <c r="HK1010" s="370"/>
      <c r="HL1010" s="370"/>
      <c r="HM1010" s="370"/>
      <c r="HN1010" s="370"/>
      <c r="HO1010" s="370"/>
      <c r="HP1010" s="370"/>
      <c r="HQ1010" s="370"/>
      <c r="HR1010" s="370"/>
      <c r="HS1010" s="370"/>
      <c r="HT1010" s="370"/>
      <c r="HU1010" s="370"/>
      <c r="HV1010" s="370"/>
      <c r="HW1010" s="370"/>
      <c r="HX1010" s="370"/>
      <c r="HY1010" s="370"/>
      <c r="HZ1010" s="370"/>
      <c r="IA1010" s="370"/>
      <c r="IB1010" s="370"/>
      <c r="IC1010" s="370"/>
      <c r="ID1010" s="370"/>
      <c r="IE1010" s="370"/>
      <c r="IF1010" s="370"/>
      <c r="IG1010" s="370"/>
      <c r="IH1010" s="370"/>
      <c r="II1010" s="370"/>
      <c r="IJ1010" s="370"/>
      <c r="IK1010" s="370"/>
    </row>
    <row r="1011" spans="1:245" s="363" customFormat="1" ht="13.5">
      <c r="A1011" s="607" t="s">
        <v>116</v>
      </c>
      <c r="B1011" s="607"/>
      <c r="C1011" s="607"/>
      <c r="D1011" s="607"/>
      <c r="E1011" s="622">
        <v>426</v>
      </c>
      <c r="F1011" s="622">
        <v>520</v>
      </c>
      <c r="G1011" s="622">
        <v>945</v>
      </c>
      <c r="H1011" s="611"/>
      <c r="I1011" s="622">
        <v>1694</v>
      </c>
      <c r="J1011" s="622">
        <v>387</v>
      </c>
      <c r="K1011" s="622">
        <v>2081</v>
      </c>
      <c r="EF1011" s="370"/>
      <c r="EL1011" s="370"/>
      <c r="EM1011" s="370"/>
      <c r="EN1011" s="370"/>
      <c r="EO1011" s="370"/>
      <c r="EP1011" s="370"/>
      <c r="EQ1011" s="370"/>
      <c r="ER1011" s="370"/>
      <c r="ES1011" s="370"/>
      <c r="ET1011" s="370"/>
      <c r="EU1011" s="370"/>
      <c r="EV1011" s="370"/>
      <c r="EW1011" s="370"/>
      <c r="EX1011" s="370"/>
      <c r="EY1011" s="370"/>
      <c r="EZ1011" s="370"/>
      <c r="FA1011" s="370"/>
      <c r="FB1011" s="370"/>
      <c r="FC1011" s="370"/>
      <c r="FD1011" s="370"/>
      <c r="FE1011" s="370"/>
      <c r="FF1011" s="370"/>
      <c r="FG1011" s="370"/>
      <c r="FH1011" s="370"/>
      <c r="FI1011" s="370"/>
      <c r="FJ1011" s="370"/>
      <c r="FK1011" s="370"/>
      <c r="FL1011" s="370"/>
      <c r="FM1011" s="370"/>
      <c r="FN1011" s="370"/>
      <c r="FO1011" s="370"/>
      <c r="FP1011" s="370"/>
      <c r="FQ1011" s="370"/>
      <c r="FR1011" s="370"/>
      <c r="FS1011" s="370"/>
      <c r="FT1011" s="370"/>
      <c r="FU1011" s="370"/>
      <c r="FV1011" s="370"/>
      <c r="FW1011" s="370"/>
      <c r="FX1011" s="370"/>
      <c r="FY1011" s="370"/>
      <c r="FZ1011" s="370"/>
      <c r="GA1011" s="370"/>
      <c r="GB1011" s="370"/>
      <c r="GC1011" s="370"/>
      <c r="GD1011" s="370"/>
      <c r="GE1011" s="370"/>
      <c r="GF1011" s="370"/>
      <c r="GG1011" s="370"/>
      <c r="GH1011" s="370"/>
      <c r="GI1011" s="370"/>
      <c r="GJ1011" s="370"/>
      <c r="GK1011" s="370"/>
      <c r="GL1011" s="370"/>
      <c r="GM1011" s="370"/>
      <c r="GN1011" s="370"/>
      <c r="GO1011" s="370"/>
      <c r="GP1011" s="370"/>
      <c r="GQ1011" s="370"/>
      <c r="GR1011" s="370"/>
      <c r="GS1011" s="370"/>
      <c r="GT1011" s="370"/>
      <c r="GU1011" s="370"/>
      <c r="GV1011" s="370"/>
      <c r="GW1011" s="370"/>
      <c r="GX1011" s="370"/>
      <c r="GY1011" s="370"/>
      <c r="GZ1011" s="370"/>
      <c r="HA1011" s="370"/>
      <c r="HB1011" s="370"/>
      <c r="HC1011" s="370"/>
      <c r="HD1011" s="370"/>
      <c r="HE1011" s="370"/>
      <c r="HF1011" s="370"/>
      <c r="HG1011" s="370"/>
      <c r="HH1011" s="370"/>
      <c r="HI1011" s="370"/>
      <c r="HJ1011" s="370"/>
      <c r="HK1011" s="370"/>
      <c r="HL1011" s="370"/>
      <c r="HM1011" s="370"/>
      <c r="HN1011" s="370"/>
      <c r="HO1011" s="370"/>
      <c r="HP1011" s="370"/>
      <c r="HQ1011" s="370"/>
      <c r="HR1011" s="370"/>
      <c r="HS1011" s="370"/>
      <c r="HT1011" s="370"/>
      <c r="HU1011" s="370"/>
      <c r="HV1011" s="370"/>
      <c r="HW1011" s="370"/>
      <c r="HX1011" s="370"/>
      <c r="HY1011" s="370"/>
      <c r="HZ1011" s="370"/>
      <c r="IA1011" s="370"/>
      <c r="IB1011" s="370"/>
      <c r="IC1011" s="370"/>
      <c r="ID1011" s="370"/>
      <c r="IE1011" s="370"/>
      <c r="IF1011" s="370"/>
      <c r="IG1011" s="370"/>
      <c r="IH1011" s="370"/>
      <c r="II1011" s="370"/>
      <c r="IJ1011" s="370"/>
      <c r="IK1011" s="370"/>
    </row>
    <row r="1012" spans="1:245" s="363" customFormat="1" ht="13.5">
      <c r="A1012" s="357"/>
      <c r="B1012" s="357"/>
      <c r="C1012" s="357"/>
      <c r="D1012" s="357"/>
      <c r="E1012" s="723">
        <v>281015</v>
      </c>
      <c r="F1012" s="723">
        <v>1861</v>
      </c>
      <c r="G1012" s="723">
        <v>282876</v>
      </c>
      <c r="H1012" s="690"/>
      <c r="I1012" s="723">
        <v>318093</v>
      </c>
      <c r="J1012" s="723">
        <v>1361</v>
      </c>
      <c r="K1012" s="723">
        <v>319454</v>
      </c>
      <c r="ED1012" s="370"/>
      <c r="EE1012" s="370"/>
      <c r="EG1012" s="370"/>
      <c r="EH1012" s="370"/>
      <c r="EM1012" s="370"/>
      <c r="EN1012" s="370"/>
      <c r="EQ1012" s="370"/>
      <c r="ER1012" s="370"/>
      <c r="ES1012" s="370"/>
      <c r="ET1012" s="370"/>
      <c r="EU1012" s="370"/>
      <c r="EV1012" s="370"/>
      <c r="EW1012" s="370"/>
      <c r="EX1012" s="370"/>
      <c r="EY1012" s="370"/>
      <c r="EZ1012" s="370"/>
      <c r="FA1012" s="370"/>
      <c r="FB1012" s="370"/>
      <c r="FC1012" s="370"/>
      <c r="FD1012" s="370"/>
      <c r="FE1012" s="370"/>
      <c r="FF1012" s="370"/>
      <c r="FG1012" s="370"/>
      <c r="FH1012" s="370"/>
      <c r="FI1012" s="370"/>
      <c r="FJ1012" s="370"/>
      <c r="FK1012" s="370"/>
      <c r="FL1012" s="370"/>
      <c r="FM1012" s="370"/>
      <c r="FN1012" s="370"/>
      <c r="FO1012" s="370"/>
      <c r="FP1012" s="370"/>
      <c r="FQ1012" s="370"/>
      <c r="FR1012" s="370"/>
      <c r="FS1012" s="370"/>
      <c r="FT1012" s="370"/>
      <c r="FU1012" s="370"/>
      <c r="FV1012" s="370"/>
      <c r="FW1012" s="370"/>
      <c r="FX1012" s="370"/>
      <c r="FY1012" s="370"/>
      <c r="FZ1012" s="370"/>
      <c r="GA1012" s="370"/>
      <c r="GB1012" s="370"/>
      <c r="GC1012" s="370"/>
      <c r="GD1012" s="370"/>
      <c r="GE1012" s="370"/>
      <c r="GF1012" s="370"/>
      <c r="GG1012" s="370"/>
      <c r="GH1012" s="370"/>
      <c r="GI1012" s="370"/>
      <c r="GJ1012" s="370"/>
      <c r="GK1012" s="370"/>
      <c r="GL1012" s="370"/>
      <c r="GM1012" s="370"/>
      <c r="GN1012" s="370"/>
      <c r="GO1012" s="370"/>
      <c r="GP1012" s="370"/>
      <c r="GQ1012" s="370"/>
      <c r="GR1012" s="370"/>
      <c r="GS1012" s="370"/>
      <c r="GT1012" s="370"/>
      <c r="GU1012" s="370"/>
      <c r="GV1012" s="370"/>
      <c r="GW1012" s="370"/>
      <c r="GX1012" s="370"/>
      <c r="GY1012" s="370"/>
      <c r="GZ1012" s="370"/>
      <c r="HA1012" s="370"/>
      <c r="HB1012" s="370"/>
      <c r="HC1012" s="370"/>
      <c r="HD1012" s="370"/>
      <c r="HE1012" s="370"/>
      <c r="HF1012" s="370"/>
      <c r="HG1012" s="370"/>
      <c r="HH1012" s="370"/>
      <c r="HI1012" s="370"/>
      <c r="HJ1012" s="370"/>
      <c r="HK1012" s="370"/>
      <c r="HL1012" s="370"/>
      <c r="HM1012" s="370"/>
      <c r="HN1012" s="370"/>
      <c r="HO1012" s="370"/>
      <c r="HP1012" s="370"/>
      <c r="HQ1012" s="370"/>
      <c r="HR1012" s="370"/>
      <c r="HS1012" s="370"/>
      <c r="HT1012" s="370"/>
      <c r="HU1012" s="370"/>
      <c r="HV1012" s="370"/>
      <c r="HW1012" s="370"/>
      <c r="HX1012" s="370"/>
      <c r="HY1012" s="370"/>
      <c r="HZ1012" s="370"/>
      <c r="IA1012" s="370"/>
      <c r="IB1012" s="370"/>
      <c r="IC1012" s="370"/>
      <c r="ID1012" s="370"/>
      <c r="IE1012" s="370"/>
      <c r="IF1012" s="370"/>
      <c r="IG1012" s="370"/>
      <c r="IH1012" s="370"/>
      <c r="II1012" s="370"/>
      <c r="IJ1012" s="370"/>
      <c r="IK1012" s="370"/>
    </row>
    <row r="1013" spans="1:245" s="363" customFormat="1" ht="13.5">
      <c r="A1013" s="441"/>
      <c r="B1013" s="441"/>
      <c r="C1013" s="441"/>
      <c r="D1013" s="441"/>
      <c r="E1013" s="442"/>
      <c r="F1013" s="441"/>
      <c r="G1013" s="386"/>
      <c r="H1013" s="359"/>
      <c r="I1013" s="442"/>
      <c r="J1013" s="441"/>
      <c r="K1013" s="386"/>
      <c r="EH1013" s="370"/>
      <c r="EI1013" s="370"/>
      <c r="EJ1013" s="370"/>
      <c r="EK1013" s="370"/>
      <c r="EL1013" s="370"/>
      <c r="EN1013" s="370"/>
      <c r="EO1013" s="370"/>
      <c r="EP1013" s="370"/>
      <c r="EQ1013" s="370"/>
      <c r="ER1013" s="370"/>
      <c r="ES1013" s="370"/>
      <c r="ET1013" s="370"/>
      <c r="EU1013" s="370"/>
      <c r="EV1013" s="370"/>
      <c r="EW1013" s="370"/>
      <c r="EX1013" s="370"/>
      <c r="EY1013" s="370"/>
      <c r="EZ1013" s="370"/>
      <c r="FA1013" s="370"/>
      <c r="FB1013" s="370"/>
      <c r="FC1013" s="370"/>
      <c r="FD1013" s="370"/>
      <c r="FE1013" s="370"/>
      <c r="FF1013" s="370"/>
      <c r="FG1013" s="370"/>
      <c r="FH1013" s="370"/>
      <c r="FI1013" s="370"/>
      <c r="FJ1013" s="370"/>
      <c r="FK1013" s="370"/>
      <c r="FL1013" s="370"/>
      <c r="FM1013" s="370"/>
      <c r="FN1013" s="370"/>
      <c r="FO1013" s="370"/>
      <c r="FP1013" s="370"/>
      <c r="FQ1013" s="370"/>
      <c r="FR1013" s="370"/>
      <c r="FS1013" s="370"/>
      <c r="FT1013" s="370"/>
      <c r="FU1013" s="370"/>
      <c r="FV1013" s="370"/>
      <c r="FW1013" s="370"/>
      <c r="FX1013" s="370"/>
      <c r="FY1013" s="370"/>
      <c r="FZ1013" s="370"/>
      <c r="GA1013" s="370"/>
      <c r="GB1013" s="370"/>
      <c r="GC1013" s="370"/>
      <c r="GD1013" s="370"/>
      <c r="GE1013" s="370"/>
      <c r="GF1013" s="370"/>
      <c r="GG1013" s="370"/>
      <c r="GH1013" s="370"/>
      <c r="GI1013" s="370"/>
      <c r="GJ1013" s="370"/>
      <c r="GK1013" s="370"/>
      <c r="GL1013" s="370"/>
      <c r="GM1013" s="370"/>
      <c r="GN1013" s="370"/>
      <c r="GO1013" s="370"/>
      <c r="GP1013" s="370"/>
      <c r="GQ1013" s="370"/>
      <c r="GR1013" s="370"/>
      <c r="GS1013" s="370"/>
      <c r="GT1013" s="370"/>
      <c r="GU1013" s="370"/>
      <c r="GV1013" s="370"/>
      <c r="GW1013" s="370"/>
      <c r="GX1013" s="370"/>
      <c r="GY1013" s="370"/>
      <c r="GZ1013" s="370"/>
      <c r="HA1013" s="370"/>
      <c r="HB1013" s="370"/>
      <c r="HC1013" s="370"/>
      <c r="HD1013" s="370"/>
      <c r="HE1013" s="370"/>
      <c r="HF1013" s="370"/>
      <c r="HG1013" s="370"/>
      <c r="HH1013" s="370"/>
      <c r="HI1013" s="370"/>
      <c r="HJ1013" s="370"/>
      <c r="HK1013" s="370"/>
      <c r="HL1013" s="370"/>
      <c r="HM1013" s="370"/>
      <c r="HN1013" s="370"/>
      <c r="HO1013" s="370"/>
      <c r="HP1013" s="370"/>
      <c r="HQ1013" s="370"/>
      <c r="HR1013" s="370"/>
      <c r="HS1013" s="370"/>
      <c r="HT1013" s="370"/>
      <c r="HU1013" s="370"/>
      <c r="HV1013" s="370"/>
      <c r="HW1013" s="370"/>
      <c r="HX1013" s="370"/>
      <c r="HY1013" s="370"/>
      <c r="HZ1013" s="370"/>
      <c r="IA1013" s="370"/>
      <c r="IB1013" s="370"/>
      <c r="IC1013" s="370"/>
      <c r="ID1013" s="370"/>
      <c r="IE1013" s="370"/>
      <c r="IF1013" s="370"/>
      <c r="IG1013" s="370"/>
      <c r="IH1013" s="370"/>
      <c r="II1013" s="370"/>
      <c r="IJ1013" s="370"/>
      <c r="IK1013" s="370"/>
    </row>
    <row r="1014" spans="1:245" s="363" customFormat="1" ht="13.5">
      <c r="A1014" s="703" t="s">
        <v>771</v>
      </c>
      <c r="B1014" s="703"/>
      <c r="C1014" s="703"/>
      <c r="D1014" s="391"/>
      <c r="E1014" s="732">
        <v>407737</v>
      </c>
      <c r="F1014" s="732">
        <v>1861</v>
      </c>
      <c r="G1014" s="732">
        <v>409598</v>
      </c>
      <c r="H1014" s="690"/>
      <c r="I1014" s="732">
        <v>361256</v>
      </c>
      <c r="J1014" s="732">
        <v>1361</v>
      </c>
      <c r="K1014" s="732">
        <v>362617</v>
      </c>
      <c r="EH1014" s="370"/>
      <c r="EI1014" s="370"/>
      <c r="EJ1014" s="370"/>
      <c r="EK1014" s="370"/>
      <c r="EL1014" s="370"/>
      <c r="EM1014" s="370"/>
      <c r="EN1014" s="370"/>
      <c r="EO1014" s="370"/>
      <c r="EP1014" s="370"/>
      <c r="EQ1014" s="370"/>
      <c r="ER1014" s="370"/>
      <c r="ES1014" s="370"/>
      <c r="ET1014" s="370"/>
      <c r="EU1014" s="370"/>
      <c r="EV1014" s="370"/>
      <c r="EW1014" s="370"/>
      <c r="EX1014" s="370"/>
      <c r="EY1014" s="370"/>
      <c r="EZ1014" s="370"/>
      <c r="FA1014" s="370"/>
      <c r="FB1014" s="370"/>
      <c r="FC1014" s="370"/>
      <c r="FD1014" s="370"/>
      <c r="FE1014" s="370"/>
      <c r="FF1014" s="370"/>
      <c r="FG1014" s="370"/>
      <c r="FH1014" s="370"/>
      <c r="FI1014" s="370"/>
      <c r="FJ1014" s="370"/>
      <c r="FK1014" s="370"/>
      <c r="FL1014" s="370"/>
      <c r="FM1014" s="370"/>
      <c r="FN1014" s="370"/>
      <c r="FO1014" s="370"/>
      <c r="FP1014" s="370"/>
      <c r="FQ1014" s="370"/>
      <c r="FR1014" s="370"/>
      <c r="FS1014" s="370"/>
      <c r="FT1014" s="370"/>
      <c r="FU1014" s="370"/>
      <c r="FV1014" s="370"/>
      <c r="FW1014" s="370"/>
      <c r="FX1014" s="370"/>
      <c r="FY1014" s="370"/>
      <c r="FZ1014" s="370"/>
      <c r="GA1014" s="370"/>
      <c r="GB1014" s="370"/>
      <c r="GC1014" s="370"/>
      <c r="GD1014" s="370"/>
      <c r="GE1014" s="370"/>
      <c r="GF1014" s="370"/>
      <c r="GG1014" s="370"/>
      <c r="GH1014" s="370"/>
      <c r="GI1014" s="370"/>
      <c r="GJ1014" s="370"/>
      <c r="GK1014" s="370"/>
      <c r="GL1014" s="370"/>
      <c r="GM1014" s="370"/>
      <c r="GN1014" s="370"/>
      <c r="GO1014" s="370"/>
      <c r="GP1014" s="370"/>
      <c r="GQ1014" s="370"/>
      <c r="GR1014" s="370"/>
      <c r="GS1014" s="370"/>
      <c r="GT1014" s="370"/>
      <c r="GU1014" s="370"/>
      <c r="GV1014" s="370"/>
      <c r="GW1014" s="370"/>
      <c r="GX1014" s="370"/>
      <c r="GY1014" s="370"/>
      <c r="GZ1014" s="370"/>
      <c r="HA1014" s="370"/>
      <c r="HB1014" s="370"/>
      <c r="HC1014" s="370"/>
      <c r="HD1014" s="370"/>
      <c r="HE1014" s="370"/>
      <c r="HF1014" s="370"/>
      <c r="HG1014" s="370"/>
      <c r="HH1014" s="370"/>
      <c r="HI1014" s="370"/>
      <c r="HJ1014" s="370"/>
      <c r="HK1014" s="370"/>
      <c r="HL1014" s="370"/>
      <c r="HM1014" s="370"/>
      <c r="HN1014" s="370"/>
      <c r="HO1014" s="370"/>
      <c r="HP1014" s="370"/>
      <c r="HQ1014" s="370"/>
      <c r="HR1014" s="370"/>
      <c r="HS1014" s="370"/>
      <c r="HT1014" s="370"/>
      <c r="HU1014" s="370"/>
      <c r="HV1014" s="370"/>
      <c r="HW1014" s="370"/>
      <c r="HX1014" s="370"/>
      <c r="HY1014" s="370"/>
      <c r="HZ1014" s="370"/>
      <c r="IA1014" s="370"/>
      <c r="IB1014" s="370"/>
      <c r="IC1014" s="370"/>
      <c r="ID1014" s="370"/>
      <c r="IE1014" s="370"/>
      <c r="IF1014" s="370"/>
      <c r="IG1014" s="370"/>
      <c r="IH1014" s="370"/>
      <c r="II1014" s="370"/>
      <c r="IJ1014" s="370"/>
      <c r="IK1014" s="370"/>
    </row>
    <row r="1015" spans="1:245" s="363" customFormat="1" ht="13.5">
      <c r="A1015" s="307"/>
      <c r="B1015" s="307"/>
      <c r="C1015" s="307"/>
      <c r="D1015" s="307"/>
      <c r="E1015" s="273"/>
      <c r="F1015" s="273"/>
      <c r="G1015" s="389"/>
      <c r="H1015" s="359"/>
      <c r="I1015" s="273"/>
      <c r="J1015" s="273"/>
      <c r="K1015" s="389"/>
      <c r="EI1015" s="370"/>
      <c r="EL1015" s="370"/>
      <c r="EM1015" s="370"/>
      <c r="EN1015" s="370"/>
      <c r="EO1015" s="370"/>
      <c r="EP1015" s="370"/>
      <c r="EQ1015" s="370"/>
      <c r="ET1015" s="370"/>
      <c r="EU1015" s="370"/>
      <c r="EZ1015" s="370"/>
      <c r="FA1015" s="370"/>
      <c r="FB1015" s="370"/>
      <c r="FC1015" s="370"/>
      <c r="FD1015" s="370"/>
      <c r="FE1015" s="370"/>
      <c r="FF1015" s="370"/>
      <c r="FG1015" s="370"/>
      <c r="FH1015" s="370"/>
      <c r="FI1015" s="370"/>
      <c r="FJ1015" s="370"/>
      <c r="FK1015" s="370"/>
      <c r="FL1015" s="370"/>
      <c r="FM1015" s="370"/>
      <c r="FN1015" s="370"/>
      <c r="FO1015" s="370"/>
      <c r="FP1015" s="370"/>
      <c r="FQ1015" s="370"/>
      <c r="FR1015" s="370"/>
      <c r="FS1015" s="370"/>
      <c r="FT1015" s="370"/>
      <c r="FU1015" s="370"/>
      <c r="FV1015" s="370"/>
      <c r="FW1015" s="370"/>
      <c r="FX1015" s="370"/>
      <c r="FY1015" s="370"/>
      <c r="FZ1015" s="370"/>
      <c r="GA1015" s="370"/>
      <c r="GB1015" s="370"/>
      <c r="GC1015" s="370"/>
      <c r="GD1015" s="370"/>
      <c r="GE1015" s="370"/>
      <c r="GF1015" s="370"/>
      <c r="GG1015" s="370"/>
      <c r="GH1015" s="370"/>
      <c r="GI1015" s="370"/>
      <c r="GJ1015" s="370"/>
      <c r="GK1015" s="370"/>
      <c r="GL1015" s="370"/>
      <c r="GM1015" s="370"/>
      <c r="GN1015" s="370"/>
      <c r="GO1015" s="370"/>
      <c r="GP1015" s="370"/>
      <c r="GQ1015" s="370"/>
      <c r="GR1015" s="370"/>
      <c r="GS1015" s="370"/>
      <c r="GT1015" s="370"/>
      <c r="GU1015" s="370"/>
      <c r="GV1015" s="370"/>
      <c r="GW1015" s="370"/>
      <c r="GX1015" s="370"/>
      <c r="GY1015" s="370"/>
      <c r="GZ1015" s="370"/>
      <c r="HA1015" s="370"/>
      <c r="HB1015" s="370"/>
      <c r="HC1015" s="370"/>
      <c r="HD1015" s="370"/>
      <c r="HE1015" s="370"/>
      <c r="HF1015" s="370"/>
      <c r="HG1015" s="370"/>
      <c r="HH1015" s="370"/>
      <c r="HI1015" s="370"/>
      <c r="HJ1015" s="370"/>
      <c r="HK1015" s="370"/>
      <c r="HL1015" s="370"/>
      <c r="HM1015" s="370"/>
      <c r="HN1015" s="370"/>
      <c r="HO1015" s="370"/>
      <c r="HP1015" s="370"/>
      <c r="HQ1015" s="370"/>
      <c r="HR1015" s="370"/>
      <c r="HS1015" s="370"/>
      <c r="HT1015" s="370"/>
      <c r="HU1015" s="370"/>
      <c r="HV1015" s="370"/>
      <c r="HW1015" s="370"/>
      <c r="HX1015" s="370"/>
      <c r="HY1015" s="370"/>
      <c r="HZ1015" s="370"/>
      <c r="IA1015" s="370"/>
      <c r="IB1015" s="370"/>
      <c r="IC1015" s="370"/>
      <c r="ID1015" s="370"/>
      <c r="IE1015" s="370"/>
      <c r="IF1015" s="370"/>
      <c r="IG1015" s="370"/>
      <c r="IH1015" s="370"/>
      <c r="II1015" s="370"/>
      <c r="IJ1015" s="370"/>
      <c r="IK1015" s="370"/>
    </row>
    <row r="1016" spans="1:245" s="363" customFormat="1" ht="13.5">
      <c r="A1016" s="756" t="s">
        <v>372</v>
      </c>
      <c r="B1016" s="756"/>
      <c r="C1016" s="756"/>
      <c r="D1016" s="391"/>
      <c r="E1016" s="273"/>
      <c r="F1016" s="273"/>
      <c r="G1016" s="389"/>
      <c r="H1016" s="359"/>
      <c r="I1016" s="273"/>
      <c r="J1016" s="273"/>
      <c r="K1016" s="389"/>
      <c r="EG1016" s="370"/>
      <c r="EH1016" s="370"/>
      <c r="EI1016" s="370"/>
      <c r="EJ1016" s="370"/>
      <c r="EK1016" s="370"/>
      <c r="EL1016" s="370"/>
      <c r="EM1016" s="370"/>
      <c r="EN1016" s="370"/>
      <c r="EO1016" s="370"/>
      <c r="EV1016" s="370"/>
      <c r="EW1016" s="370"/>
      <c r="EY1016" s="370"/>
      <c r="EZ1016" s="370"/>
      <c r="FK1016" s="370"/>
      <c r="FN1016" s="370"/>
      <c r="FO1016" s="370"/>
      <c r="FP1016" s="370"/>
      <c r="FQ1016" s="370"/>
      <c r="FR1016" s="370"/>
      <c r="FS1016" s="370"/>
      <c r="FT1016" s="370"/>
      <c r="FU1016" s="370"/>
      <c r="FV1016" s="370"/>
      <c r="FW1016" s="370"/>
      <c r="FX1016" s="370"/>
      <c r="FY1016" s="370"/>
      <c r="FZ1016" s="370"/>
      <c r="GA1016" s="370"/>
      <c r="GB1016" s="370"/>
      <c r="GC1016" s="370"/>
      <c r="GD1016" s="370"/>
      <c r="GE1016" s="370"/>
      <c r="GF1016" s="370"/>
      <c r="GG1016" s="370"/>
      <c r="GH1016" s="370"/>
      <c r="GI1016" s="370"/>
      <c r="GJ1016" s="370"/>
      <c r="GK1016" s="370"/>
      <c r="GL1016" s="370"/>
      <c r="GM1016" s="370"/>
      <c r="GN1016" s="370"/>
      <c r="GO1016" s="370"/>
      <c r="GP1016" s="370"/>
      <c r="GQ1016" s="370"/>
      <c r="GR1016" s="370"/>
      <c r="GS1016" s="370"/>
      <c r="GT1016" s="370"/>
      <c r="GU1016" s="370"/>
      <c r="GV1016" s="370"/>
      <c r="GW1016" s="370"/>
      <c r="GX1016" s="370"/>
      <c r="GY1016" s="370"/>
      <c r="GZ1016" s="370"/>
      <c r="HA1016" s="370"/>
      <c r="HB1016" s="370"/>
      <c r="HC1016" s="370"/>
      <c r="HD1016" s="370"/>
      <c r="HE1016" s="370"/>
      <c r="HF1016" s="370"/>
      <c r="HG1016" s="370"/>
      <c r="HH1016" s="370"/>
      <c r="HI1016" s="370"/>
      <c r="HJ1016" s="370"/>
      <c r="HK1016" s="370"/>
      <c r="HL1016" s="370"/>
      <c r="HM1016" s="370"/>
      <c r="HN1016" s="370"/>
      <c r="HO1016" s="370"/>
      <c r="HP1016" s="370"/>
      <c r="HQ1016" s="370"/>
      <c r="HR1016" s="370"/>
      <c r="HS1016" s="370"/>
      <c r="HT1016" s="370"/>
      <c r="HU1016" s="370"/>
      <c r="HV1016" s="370"/>
      <c r="HW1016" s="370"/>
      <c r="HX1016" s="370"/>
      <c r="HY1016" s="370"/>
      <c r="HZ1016" s="370"/>
      <c r="IA1016" s="370"/>
      <c r="IB1016" s="370"/>
      <c r="IC1016" s="370"/>
      <c r="ID1016" s="370"/>
      <c r="IE1016" s="370"/>
      <c r="IF1016" s="370"/>
      <c r="IG1016" s="370"/>
      <c r="IH1016" s="370"/>
      <c r="II1016" s="370"/>
      <c r="IJ1016" s="370"/>
      <c r="IK1016" s="370"/>
    </row>
    <row r="1017" spans="1:245" s="363" customFormat="1" ht="13.5">
      <c r="A1017" s="594" t="s">
        <v>848</v>
      </c>
      <c r="B1017" s="594"/>
      <c r="C1017" s="594"/>
      <c r="D1017" s="307"/>
      <c r="E1017" s="439"/>
      <c r="F1017" s="273"/>
      <c r="G1017" s="593" t="s">
        <v>415</v>
      </c>
      <c r="H1017" s="359"/>
      <c r="I1017" s="439"/>
      <c r="J1017" s="273"/>
      <c r="K1017" s="593" t="s">
        <v>415</v>
      </c>
      <c r="EL1017" s="370"/>
      <c r="EM1017" s="370"/>
      <c r="EN1017" s="370"/>
      <c r="EO1017" s="370"/>
      <c r="EP1017" s="370"/>
      <c r="EQ1017" s="370"/>
      <c r="ET1017" s="370"/>
      <c r="EU1017" s="370"/>
      <c r="EV1017" s="370"/>
      <c r="EX1017" s="370"/>
      <c r="EY1017" s="370"/>
      <c r="EZ1017" s="370"/>
      <c r="FA1017" s="370"/>
      <c r="FB1017" s="370"/>
      <c r="FC1017" s="370"/>
      <c r="FD1017" s="370"/>
      <c r="FE1017" s="370"/>
      <c r="FF1017" s="370"/>
      <c r="FG1017" s="370"/>
      <c r="FH1017" s="370"/>
      <c r="FI1017" s="370"/>
      <c r="FJ1017" s="370"/>
      <c r="FK1017" s="370"/>
      <c r="FL1017" s="370"/>
      <c r="FM1017" s="370"/>
      <c r="FN1017" s="370"/>
      <c r="FO1017" s="370"/>
      <c r="FP1017" s="370"/>
      <c r="FQ1017" s="370"/>
      <c r="FR1017" s="370"/>
      <c r="FS1017" s="370"/>
      <c r="FT1017" s="370"/>
      <c r="FU1017" s="370"/>
      <c r="FV1017" s="370"/>
      <c r="FW1017" s="370"/>
      <c r="FX1017" s="370"/>
      <c r="FY1017" s="370"/>
      <c r="FZ1017" s="370"/>
      <c r="GA1017" s="370"/>
      <c r="GB1017" s="370"/>
      <c r="GC1017" s="370"/>
      <c r="GD1017" s="370"/>
      <c r="GE1017" s="370"/>
      <c r="GF1017" s="370"/>
      <c r="GG1017" s="370"/>
      <c r="GH1017" s="370"/>
      <c r="GI1017" s="370"/>
      <c r="GJ1017" s="370"/>
      <c r="GK1017" s="370"/>
      <c r="GL1017" s="370"/>
      <c r="GM1017" s="370"/>
      <c r="GN1017" s="370"/>
      <c r="GO1017" s="370"/>
      <c r="GP1017" s="370"/>
      <c r="GQ1017" s="370"/>
      <c r="GR1017" s="370"/>
      <c r="GS1017" s="370"/>
      <c r="GT1017" s="370"/>
      <c r="GU1017" s="370"/>
      <c r="GV1017" s="370"/>
      <c r="GW1017" s="370"/>
      <c r="GX1017" s="370"/>
      <c r="GY1017" s="370"/>
      <c r="GZ1017" s="370"/>
      <c r="HA1017" s="370"/>
      <c r="HB1017" s="370"/>
      <c r="HC1017" s="370"/>
      <c r="HD1017" s="370"/>
      <c r="HE1017" s="370"/>
      <c r="HF1017" s="370"/>
      <c r="HG1017" s="370"/>
      <c r="HH1017" s="370"/>
      <c r="HI1017" s="370"/>
      <c r="HJ1017" s="370"/>
      <c r="HK1017" s="370"/>
      <c r="HL1017" s="370"/>
      <c r="HM1017" s="370"/>
      <c r="HN1017" s="370"/>
      <c r="HO1017" s="370"/>
      <c r="HP1017" s="370"/>
      <c r="HQ1017" s="370"/>
      <c r="HR1017" s="370"/>
      <c r="HS1017" s="370"/>
      <c r="HT1017" s="370"/>
      <c r="HU1017" s="370"/>
      <c r="HV1017" s="370"/>
      <c r="HW1017" s="370"/>
      <c r="HX1017" s="370"/>
      <c r="HY1017" s="370"/>
      <c r="HZ1017" s="370"/>
      <c r="IA1017" s="370"/>
      <c r="IB1017" s="370"/>
      <c r="IC1017" s="370"/>
      <c r="ID1017" s="370"/>
      <c r="IE1017" s="370"/>
      <c r="IF1017" s="370"/>
      <c r="IG1017" s="370"/>
      <c r="IH1017" s="370"/>
      <c r="II1017" s="370"/>
      <c r="IJ1017" s="370"/>
      <c r="IK1017" s="370"/>
    </row>
    <row r="1018" spans="1:245" s="363" customFormat="1" ht="13.5">
      <c r="A1018" s="580" t="s">
        <v>456</v>
      </c>
      <c r="B1018" s="580"/>
      <c r="C1018" s="580"/>
      <c r="D1018" s="580"/>
      <c r="E1018" s="622">
        <v>13159</v>
      </c>
      <c r="F1018" s="622">
        <v>6992</v>
      </c>
      <c r="G1018" s="622">
        <v>20151</v>
      </c>
      <c r="H1018" s="611"/>
      <c r="I1018" s="622">
        <v>5651</v>
      </c>
      <c r="J1018" s="636">
        <v>7880</v>
      </c>
      <c r="K1018" s="622">
        <v>13532</v>
      </c>
      <c r="EG1018" s="370"/>
      <c r="EH1018" s="370"/>
      <c r="EI1018" s="370"/>
      <c r="EJ1018" s="370"/>
      <c r="EK1018" s="370"/>
      <c r="EL1018" s="370"/>
      <c r="EM1018" s="370"/>
      <c r="EN1018" s="370"/>
      <c r="EO1018" s="370"/>
      <c r="EP1018" s="370"/>
      <c r="EQ1018" s="370"/>
      <c r="ER1018" s="370"/>
      <c r="ES1018" s="370"/>
      <c r="ET1018" s="370"/>
      <c r="EV1018" s="370"/>
      <c r="EY1018" s="370"/>
      <c r="EZ1018" s="370"/>
      <c r="FA1018" s="370"/>
      <c r="FB1018" s="370"/>
      <c r="FC1018" s="370"/>
      <c r="FD1018" s="370"/>
      <c r="FE1018" s="370"/>
      <c r="FF1018" s="370"/>
      <c r="FG1018" s="370"/>
      <c r="FH1018" s="370"/>
      <c r="FI1018" s="370"/>
      <c r="FJ1018" s="370"/>
      <c r="FK1018" s="370"/>
      <c r="FL1018" s="370"/>
      <c r="FM1018" s="370"/>
      <c r="FN1018" s="370"/>
      <c r="FO1018" s="370"/>
      <c r="FP1018" s="370"/>
      <c r="FQ1018" s="370"/>
      <c r="FR1018" s="370"/>
      <c r="FS1018" s="370"/>
      <c r="FT1018" s="370"/>
      <c r="FU1018" s="370"/>
      <c r="FV1018" s="370"/>
      <c r="FW1018" s="370"/>
      <c r="FX1018" s="370"/>
      <c r="FY1018" s="370"/>
      <c r="FZ1018" s="370"/>
      <c r="GA1018" s="370"/>
      <c r="GB1018" s="370"/>
      <c r="GC1018" s="370"/>
      <c r="GD1018" s="370"/>
      <c r="GE1018" s="370"/>
      <c r="GF1018" s="370"/>
      <c r="GG1018" s="370"/>
      <c r="GH1018" s="370"/>
      <c r="GI1018" s="370"/>
      <c r="GJ1018" s="370"/>
      <c r="GK1018" s="370"/>
      <c r="GL1018" s="370"/>
      <c r="GM1018" s="370"/>
      <c r="GN1018" s="370"/>
      <c r="GO1018" s="370"/>
      <c r="GP1018" s="370"/>
      <c r="GQ1018" s="370"/>
      <c r="GR1018" s="370"/>
      <c r="GS1018" s="370"/>
      <c r="GT1018" s="370"/>
      <c r="GU1018" s="370"/>
      <c r="GV1018" s="370"/>
      <c r="GW1018" s="370"/>
      <c r="GX1018" s="370"/>
      <c r="GY1018" s="370"/>
      <c r="GZ1018" s="370"/>
      <c r="HA1018" s="370"/>
      <c r="HB1018" s="370"/>
      <c r="HC1018" s="370"/>
      <c r="HD1018" s="370"/>
      <c r="HE1018" s="370"/>
      <c r="HF1018" s="370"/>
      <c r="HG1018" s="370"/>
      <c r="HH1018" s="370"/>
      <c r="HI1018" s="370"/>
      <c r="HJ1018" s="370"/>
      <c r="HK1018" s="370"/>
      <c r="HL1018" s="370"/>
      <c r="HM1018" s="370"/>
      <c r="HN1018" s="370"/>
      <c r="HO1018" s="370"/>
      <c r="HP1018" s="370"/>
      <c r="HQ1018" s="370"/>
      <c r="HR1018" s="370"/>
      <c r="HS1018" s="370"/>
      <c r="HT1018" s="370"/>
      <c r="HU1018" s="370"/>
      <c r="HV1018" s="370"/>
      <c r="HW1018" s="370"/>
      <c r="HX1018" s="370"/>
      <c r="HY1018" s="370"/>
      <c r="HZ1018" s="370"/>
      <c r="IA1018" s="370"/>
      <c r="IB1018" s="370"/>
      <c r="IC1018" s="370"/>
      <c r="ID1018" s="370"/>
      <c r="IE1018" s="370"/>
      <c r="IF1018" s="370"/>
      <c r="IG1018" s="370"/>
      <c r="IH1018" s="370"/>
      <c r="II1018" s="370"/>
      <c r="IJ1018" s="370"/>
      <c r="IK1018" s="370"/>
    </row>
    <row r="1019" spans="1:245" s="363" customFormat="1" ht="13.5">
      <c r="A1019" s="580" t="s">
        <v>116</v>
      </c>
      <c r="B1019" s="580"/>
      <c r="C1019" s="580"/>
      <c r="D1019" s="580"/>
      <c r="E1019" s="622">
        <v>6985</v>
      </c>
      <c r="F1019" s="622">
        <v>2533</v>
      </c>
      <c r="G1019" s="622">
        <v>9518</v>
      </c>
      <c r="H1019" s="611"/>
      <c r="I1019" s="622">
        <v>4309</v>
      </c>
      <c r="J1019" s="636">
        <v>1816</v>
      </c>
      <c r="K1019" s="622">
        <v>6125</v>
      </c>
      <c r="EG1019" s="370"/>
      <c r="EH1019" s="370"/>
      <c r="EI1019" s="370"/>
      <c r="EJ1019" s="370"/>
      <c r="EK1019" s="370"/>
      <c r="EL1019" s="370"/>
      <c r="EM1019" s="370"/>
      <c r="EN1019" s="370"/>
      <c r="EO1019" s="370"/>
      <c r="EP1019" s="370"/>
      <c r="EQ1019" s="370"/>
      <c r="ER1019" s="370"/>
      <c r="ET1019" s="370"/>
      <c r="EU1019" s="370"/>
      <c r="EX1019" s="370"/>
      <c r="EY1019" s="370"/>
      <c r="EZ1019" s="370"/>
      <c r="FA1019" s="370"/>
      <c r="FB1019" s="370"/>
      <c r="FC1019" s="370"/>
      <c r="FD1019" s="370"/>
      <c r="FE1019" s="370"/>
      <c r="FF1019" s="370"/>
      <c r="FG1019" s="370"/>
      <c r="FH1019" s="370"/>
      <c r="FI1019" s="370"/>
      <c r="FJ1019" s="370"/>
      <c r="FK1019" s="370"/>
      <c r="FL1019" s="370"/>
      <c r="FM1019" s="370"/>
      <c r="FN1019" s="370"/>
      <c r="FO1019" s="370"/>
      <c r="FP1019" s="370"/>
      <c r="FQ1019" s="370"/>
      <c r="FR1019" s="370"/>
      <c r="FS1019" s="370"/>
      <c r="FT1019" s="370"/>
      <c r="FU1019" s="370"/>
      <c r="FV1019" s="370"/>
      <c r="FW1019" s="370"/>
      <c r="FX1019" s="370"/>
      <c r="FY1019" s="370"/>
      <c r="FZ1019" s="370"/>
      <c r="GA1019" s="370"/>
      <c r="GB1019" s="370"/>
      <c r="GC1019" s="370"/>
      <c r="GD1019" s="370"/>
      <c r="GE1019" s="370"/>
      <c r="GF1019" s="370"/>
      <c r="GG1019" s="370"/>
      <c r="GH1019" s="370"/>
      <c r="GI1019" s="370"/>
      <c r="GJ1019" s="370"/>
      <c r="GK1019" s="370"/>
      <c r="GL1019" s="370"/>
      <c r="GM1019" s="370"/>
      <c r="GN1019" s="370"/>
      <c r="GO1019" s="370"/>
      <c r="GP1019" s="370"/>
      <c r="GQ1019" s="370"/>
      <c r="GR1019" s="370"/>
      <c r="GS1019" s="370"/>
      <c r="GT1019" s="370"/>
      <c r="GU1019" s="370"/>
      <c r="GV1019" s="370"/>
      <c r="GW1019" s="370"/>
      <c r="GX1019" s="370"/>
      <c r="GY1019" s="370"/>
      <c r="GZ1019" s="370"/>
      <c r="HA1019" s="370"/>
      <c r="HB1019" s="370"/>
      <c r="HC1019" s="370"/>
      <c r="HD1019" s="370"/>
      <c r="HE1019" s="370"/>
      <c r="HF1019" s="370"/>
      <c r="HG1019" s="370"/>
      <c r="HH1019" s="370"/>
      <c r="HI1019" s="370"/>
      <c r="HJ1019" s="370"/>
      <c r="HK1019" s="370"/>
      <c r="HL1019" s="370"/>
      <c r="HM1019" s="370"/>
      <c r="HN1019" s="370"/>
      <c r="HO1019" s="370"/>
      <c r="HP1019" s="370"/>
      <c r="HQ1019" s="370"/>
      <c r="HR1019" s="370"/>
      <c r="HS1019" s="370"/>
      <c r="HT1019" s="370"/>
      <c r="HU1019" s="370"/>
      <c r="HV1019" s="370"/>
      <c r="HW1019" s="370"/>
      <c r="HX1019" s="370"/>
      <c r="HY1019" s="370"/>
      <c r="HZ1019" s="370"/>
      <c r="IA1019" s="370"/>
      <c r="IB1019" s="370"/>
      <c r="IC1019" s="370"/>
      <c r="ID1019" s="370"/>
      <c r="IE1019" s="370"/>
      <c r="IF1019" s="370"/>
      <c r="IG1019" s="370"/>
      <c r="IH1019" s="370"/>
      <c r="II1019" s="370"/>
      <c r="IJ1019" s="370"/>
      <c r="IK1019" s="370"/>
    </row>
    <row r="1020" spans="1:178" s="363" customFormat="1" ht="13.5">
      <c r="A1020" s="357"/>
      <c r="B1020" s="357"/>
      <c r="C1020" s="357"/>
      <c r="D1020" s="357"/>
      <c r="E1020" s="723">
        <v>20144</v>
      </c>
      <c r="F1020" s="723">
        <v>9525</v>
      </c>
      <c r="G1020" s="723">
        <v>29669</v>
      </c>
      <c r="H1020" s="690"/>
      <c r="I1020" s="723">
        <v>9960</v>
      </c>
      <c r="J1020" s="723">
        <v>9696</v>
      </c>
      <c r="K1020" s="723">
        <v>19656</v>
      </c>
      <c r="EG1020" s="370"/>
      <c r="EH1020" s="370"/>
      <c r="EI1020" s="370"/>
      <c r="EJ1020" s="370"/>
      <c r="EK1020" s="370"/>
      <c r="EL1020" s="370"/>
      <c r="EO1020" s="370"/>
      <c r="EP1020" s="370"/>
      <c r="ES1020" s="370"/>
      <c r="ET1020" s="370"/>
      <c r="FF1020" s="370"/>
      <c r="FG1020" s="370"/>
      <c r="FH1020" s="370"/>
      <c r="FJ1020" s="370"/>
      <c r="FK1020" s="370"/>
      <c r="FL1020" s="370"/>
      <c r="FM1020" s="370"/>
      <c r="FN1020" s="370"/>
      <c r="FO1020" s="370"/>
      <c r="FP1020" s="370"/>
      <c r="FQ1020" s="370"/>
      <c r="FR1020" s="370"/>
      <c r="FS1020" s="370"/>
      <c r="FT1020" s="370"/>
      <c r="FU1020" s="370"/>
      <c r="FV1020" s="370"/>
    </row>
    <row r="1021" spans="1:245" s="363" customFormat="1" ht="13.5">
      <c r="A1021" s="756" t="s">
        <v>849</v>
      </c>
      <c r="B1021" s="756"/>
      <c r="C1021" s="756"/>
      <c r="D1021" s="391"/>
      <c r="E1021" s="439"/>
      <c r="F1021" s="273"/>
      <c r="G1021" s="337"/>
      <c r="H1021" s="359"/>
      <c r="I1021" s="439"/>
      <c r="J1021" s="273"/>
      <c r="K1021" s="337"/>
      <c r="EG1021" s="370"/>
      <c r="EH1021" s="370"/>
      <c r="EI1021" s="370"/>
      <c r="EJ1021" s="370"/>
      <c r="EK1021" s="370"/>
      <c r="EL1021" s="370"/>
      <c r="EM1021" s="370"/>
      <c r="EN1021" s="370"/>
      <c r="EO1021" s="370"/>
      <c r="EP1021" s="370"/>
      <c r="EZ1021" s="370"/>
      <c r="FA1021" s="370"/>
      <c r="FB1021" s="370"/>
      <c r="FC1021" s="370"/>
      <c r="FD1021" s="370"/>
      <c r="FE1021" s="370"/>
      <c r="FF1021" s="370"/>
      <c r="FG1021" s="370"/>
      <c r="FH1021" s="370"/>
      <c r="FI1021" s="370"/>
      <c r="FJ1021" s="370"/>
      <c r="FK1021" s="370"/>
      <c r="FL1021" s="370"/>
      <c r="FM1021" s="370"/>
      <c r="FN1021" s="370"/>
      <c r="FO1021" s="370"/>
      <c r="FP1021" s="370"/>
      <c r="FQ1021" s="370"/>
      <c r="FR1021" s="370"/>
      <c r="FS1021" s="370"/>
      <c r="FT1021" s="370"/>
      <c r="FU1021" s="370"/>
      <c r="FV1021" s="370"/>
      <c r="FW1021" s="370"/>
      <c r="FX1021" s="370"/>
      <c r="FY1021" s="370"/>
      <c r="FZ1021" s="370"/>
      <c r="GA1021" s="370"/>
      <c r="GB1021" s="370"/>
      <c r="GC1021" s="370"/>
      <c r="GD1021" s="370"/>
      <c r="GE1021" s="370"/>
      <c r="GF1021" s="370"/>
      <c r="GG1021" s="370"/>
      <c r="GH1021" s="370"/>
      <c r="GI1021" s="370"/>
      <c r="GJ1021" s="370"/>
      <c r="GK1021" s="370"/>
      <c r="GL1021" s="370"/>
      <c r="GM1021" s="370"/>
      <c r="GN1021" s="370"/>
      <c r="GO1021" s="370"/>
      <c r="GP1021" s="370"/>
      <c r="GQ1021" s="370"/>
      <c r="GR1021" s="370"/>
      <c r="GS1021" s="370"/>
      <c r="GT1021" s="370"/>
      <c r="GU1021" s="370"/>
      <c r="GV1021" s="370"/>
      <c r="GW1021" s="370"/>
      <c r="GX1021" s="370"/>
      <c r="GY1021" s="370"/>
      <c r="GZ1021" s="370"/>
      <c r="HA1021" s="370"/>
      <c r="HB1021" s="370"/>
      <c r="HC1021" s="370"/>
      <c r="HD1021" s="370"/>
      <c r="HE1021" s="370"/>
      <c r="HF1021" s="370"/>
      <c r="HG1021" s="370"/>
      <c r="HH1021" s="370"/>
      <c r="HI1021" s="370"/>
      <c r="HJ1021" s="370"/>
      <c r="HK1021" s="370"/>
      <c r="HL1021" s="370"/>
      <c r="HM1021" s="370"/>
      <c r="HN1021" s="370"/>
      <c r="HO1021" s="370"/>
      <c r="HP1021" s="370"/>
      <c r="HQ1021" s="370"/>
      <c r="HR1021" s="370"/>
      <c r="HS1021" s="370"/>
      <c r="HT1021" s="370"/>
      <c r="HU1021" s="370"/>
      <c r="HV1021" s="370"/>
      <c r="HW1021" s="370"/>
      <c r="HX1021" s="370"/>
      <c r="HY1021" s="370"/>
      <c r="HZ1021" s="370"/>
      <c r="IA1021" s="370"/>
      <c r="IB1021" s="370"/>
      <c r="IC1021" s="370"/>
      <c r="ID1021" s="370"/>
      <c r="IE1021" s="370"/>
      <c r="IF1021" s="370"/>
      <c r="IG1021" s="370"/>
      <c r="IH1021" s="370"/>
      <c r="II1021" s="370"/>
      <c r="IJ1021" s="370"/>
      <c r="IK1021" s="370"/>
    </row>
    <row r="1022" spans="1:245" s="363" customFormat="1" ht="13.5">
      <c r="A1022" s="607" t="s">
        <v>456</v>
      </c>
      <c r="B1022" s="607"/>
      <c r="C1022" s="607"/>
      <c r="D1022" s="607"/>
      <c r="E1022" s="622">
        <v>27050</v>
      </c>
      <c r="F1022" s="622">
        <v>13142</v>
      </c>
      <c r="G1022" s="622">
        <v>40192</v>
      </c>
      <c r="H1022" s="611"/>
      <c r="I1022" s="622">
        <v>18702</v>
      </c>
      <c r="J1022" s="636">
        <v>10198</v>
      </c>
      <c r="K1022" s="622">
        <v>28900</v>
      </c>
      <c r="EH1022" s="370"/>
      <c r="EI1022" s="370"/>
      <c r="EL1022" s="370"/>
      <c r="EQ1022" s="370"/>
      <c r="ER1022" s="370"/>
      <c r="ES1022" s="370"/>
      <c r="ET1022" s="370"/>
      <c r="EU1022" s="370"/>
      <c r="EZ1022" s="370"/>
      <c r="FA1022" s="370"/>
      <c r="FB1022" s="370"/>
      <c r="FC1022" s="370"/>
      <c r="FD1022" s="370"/>
      <c r="FE1022" s="370"/>
      <c r="FF1022" s="370"/>
      <c r="FG1022" s="370"/>
      <c r="FH1022" s="370"/>
      <c r="FI1022" s="370"/>
      <c r="FJ1022" s="370"/>
      <c r="FK1022" s="370"/>
      <c r="FL1022" s="370"/>
      <c r="FM1022" s="370"/>
      <c r="FN1022" s="370"/>
      <c r="FO1022" s="370"/>
      <c r="FP1022" s="370"/>
      <c r="FQ1022" s="370"/>
      <c r="FR1022" s="370"/>
      <c r="FS1022" s="370"/>
      <c r="FT1022" s="370"/>
      <c r="FU1022" s="370"/>
      <c r="FV1022" s="370"/>
      <c r="FW1022" s="370"/>
      <c r="FX1022" s="370"/>
      <c r="FY1022" s="370"/>
      <c r="FZ1022" s="370"/>
      <c r="GA1022" s="370"/>
      <c r="GB1022" s="370"/>
      <c r="GC1022" s="370"/>
      <c r="GD1022" s="370"/>
      <c r="GE1022" s="370"/>
      <c r="GF1022" s="370"/>
      <c r="GG1022" s="370"/>
      <c r="GH1022" s="370"/>
      <c r="GI1022" s="370"/>
      <c r="GJ1022" s="370"/>
      <c r="GK1022" s="370"/>
      <c r="GL1022" s="370"/>
      <c r="GM1022" s="370"/>
      <c r="GN1022" s="370"/>
      <c r="GO1022" s="370"/>
      <c r="GP1022" s="370"/>
      <c r="GQ1022" s="370"/>
      <c r="GR1022" s="370"/>
      <c r="GS1022" s="370"/>
      <c r="GT1022" s="370"/>
      <c r="GU1022" s="370"/>
      <c r="GV1022" s="370"/>
      <c r="GW1022" s="370"/>
      <c r="GX1022" s="370"/>
      <c r="GY1022" s="370"/>
      <c r="GZ1022" s="370"/>
      <c r="HA1022" s="370"/>
      <c r="HB1022" s="370"/>
      <c r="HC1022" s="370"/>
      <c r="HD1022" s="370"/>
      <c r="HE1022" s="370"/>
      <c r="HF1022" s="370"/>
      <c r="HG1022" s="370"/>
      <c r="HH1022" s="370"/>
      <c r="HI1022" s="370"/>
      <c r="HJ1022" s="370"/>
      <c r="HK1022" s="370"/>
      <c r="HL1022" s="370"/>
      <c r="HM1022" s="370"/>
      <c r="HN1022" s="370"/>
      <c r="HO1022" s="370"/>
      <c r="HP1022" s="370"/>
      <c r="HQ1022" s="370"/>
      <c r="HR1022" s="370"/>
      <c r="HS1022" s="370"/>
      <c r="HT1022" s="370"/>
      <c r="HU1022" s="370"/>
      <c r="HV1022" s="370"/>
      <c r="HW1022" s="370"/>
      <c r="HX1022" s="370"/>
      <c r="HY1022" s="370"/>
      <c r="HZ1022" s="370"/>
      <c r="IA1022" s="370"/>
      <c r="IB1022" s="370"/>
      <c r="IC1022" s="370"/>
      <c r="ID1022" s="370"/>
      <c r="IE1022" s="370"/>
      <c r="IF1022" s="370"/>
      <c r="IG1022" s="370"/>
      <c r="IH1022" s="370"/>
      <c r="II1022" s="370"/>
      <c r="IJ1022" s="370"/>
      <c r="IK1022" s="370"/>
    </row>
    <row r="1023" spans="1:245" s="363" customFormat="1" ht="13.5">
      <c r="A1023" s="607" t="s">
        <v>116</v>
      </c>
      <c r="B1023" s="607"/>
      <c r="C1023" s="607"/>
      <c r="D1023" s="607"/>
      <c r="E1023" s="622">
        <v>3715</v>
      </c>
      <c r="F1023" s="622">
        <v>25040</v>
      </c>
      <c r="G1023" s="622">
        <v>28755</v>
      </c>
      <c r="H1023" s="611"/>
      <c r="I1023" s="622">
        <v>2400</v>
      </c>
      <c r="J1023" s="636">
        <v>13450</v>
      </c>
      <c r="K1023" s="622">
        <v>15850</v>
      </c>
      <c r="EC1023" s="370"/>
      <c r="ED1023" s="370"/>
      <c r="EG1023" s="370"/>
      <c r="EL1023" s="370"/>
      <c r="EM1023" s="370"/>
      <c r="EP1023" s="370"/>
      <c r="ER1023" s="370"/>
      <c r="ES1023" s="370"/>
      <c r="ET1023" s="370"/>
      <c r="EU1023" s="370"/>
      <c r="EV1023" s="370"/>
      <c r="EX1023" s="370"/>
      <c r="EZ1023" s="370"/>
      <c r="FA1023" s="370"/>
      <c r="FB1023" s="370"/>
      <c r="FC1023" s="370"/>
      <c r="FD1023" s="370"/>
      <c r="FE1023" s="370"/>
      <c r="FF1023" s="370"/>
      <c r="FG1023" s="370"/>
      <c r="FH1023" s="370"/>
      <c r="FI1023" s="370"/>
      <c r="FJ1023" s="370"/>
      <c r="FK1023" s="370"/>
      <c r="FL1023" s="370"/>
      <c r="FM1023" s="370"/>
      <c r="FN1023" s="370"/>
      <c r="FO1023" s="370"/>
      <c r="FP1023" s="370"/>
      <c r="FQ1023" s="370"/>
      <c r="FR1023" s="370"/>
      <c r="FS1023" s="370"/>
      <c r="FT1023" s="370"/>
      <c r="FU1023" s="370"/>
      <c r="FV1023" s="370"/>
      <c r="FW1023" s="370"/>
      <c r="FX1023" s="370"/>
      <c r="FY1023" s="370"/>
      <c r="FZ1023" s="370"/>
      <c r="GA1023" s="370"/>
      <c r="GB1023" s="370"/>
      <c r="GC1023" s="370"/>
      <c r="GD1023" s="370"/>
      <c r="GE1023" s="370"/>
      <c r="GF1023" s="370"/>
      <c r="GG1023" s="370"/>
      <c r="GH1023" s="370"/>
      <c r="GI1023" s="370"/>
      <c r="GJ1023" s="370"/>
      <c r="GK1023" s="370"/>
      <c r="GL1023" s="370"/>
      <c r="GM1023" s="370"/>
      <c r="GN1023" s="370"/>
      <c r="GO1023" s="370"/>
      <c r="GP1023" s="370"/>
      <c r="GQ1023" s="370"/>
      <c r="GR1023" s="370"/>
      <c r="GS1023" s="370"/>
      <c r="GT1023" s="370"/>
      <c r="GU1023" s="370"/>
      <c r="GV1023" s="370"/>
      <c r="GW1023" s="370"/>
      <c r="GX1023" s="370"/>
      <c r="GY1023" s="370"/>
      <c r="GZ1023" s="370"/>
      <c r="HA1023" s="370"/>
      <c r="HB1023" s="370"/>
      <c r="HC1023" s="370"/>
      <c r="HD1023" s="370"/>
      <c r="HE1023" s="370"/>
      <c r="HF1023" s="370"/>
      <c r="HG1023" s="370"/>
      <c r="HH1023" s="370"/>
      <c r="HI1023" s="370"/>
      <c r="HJ1023" s="370"/>
      <c r="HK1023" s="370"/>
      <c r="HL1023" s="370"/>
      <c r="HM1023" s="370"/>
      <c r="HN1023" s="370"/>
      <c r="HO1023" s="370"/>
      <c r="HP1023" s="370"/>
      <c r="HQ1023" s="370"/>
      <c r="HR1023" s="370"/>
      <c r="HS1023" s="370"/>
      <c r="HT1023" s="370"/>
      <c r="HU1023" s="370"/>
      <c r="HV1023" s="370"/>
      <c r="HW1023" s="370"/>
      <c r="HX1023" s="370"/>
      <c r="HY1023" s="370"/>
      <c r="HZ1023" s="370"/>
      <c r="IA1023" s="370"/>
      <c r="IB1023" s="370"/>
      <c r="IC1023" s="370"/>
      <c r="ID1023" s="370"/>
      <c r="IE1023" s="370"/>
      <c r="IF1023" s="370"/>
      <c r="IG1023" s="370"/>
      <c r="IH1023" s="370"/>
      <c r="II1023" s="370"/>
      <c r="IJ1023" s="370"/>
      <c r="IK1023" s="370"/>
    </row>
    <row r="1024" spans="1:245" s="363" customFormat="1" ht="13.5">
      <c r="A1024" s="357"/>
      <c r="B1024" s="357"/>
      <c r="C1024" s="357"/>
      <c r="D1024" s="357"/>
      <c r="E1024" s="723">
        <v>30765</v>
      </c>
      <c r="F1024" s="723">
        <v>38182</v>
      </c>
      <c r="G1024" s="723">
        <v>68947</v>
      </c>
      <c r="H1024" s="690"/>
      <c r="I1024" s="723">
        <v>21101</v>
      </c>
      <c r="J1024" s="723">
        <v>23649</v>
      </c>
      <c r="K1024" s="723">
        <v>44750</v>
      </c>
      <c r="EG1024" s="370"/>
      <c r="EH1024" s="370"/>
      <c r="EI1024" s="370"/>
      <c r="EJ1024" s="370"/>
      <c r="EK1024" s="370"/>
      <c r="EL1024" s="370"/>
      <c r="EM1024" s="370"/>
      <c r="EN1024" s="370"/>
      <c r="EO1024" s="370"/>
      <c r="EP1024" s="370"/>
      <c r="EQ1024" s="370"/>
      <c r="ES1024" s="370"/>
      <c r="EU1024" s="370"/>
      <c r="EY1024" s="370"/>
      <c r="EZ1024" s="370"/>
      <c r="FA1024" s="370"/>
      <c r="FB1024" s="370"/>
      <c r="FC1024" s="370"/>
      <c r="FD1024" s="370"/>
      <c r="FE1024" s="370"/>
      <c r="FF1024" s="370"/>
      <c r="FG1024" s="370"/>
      <c r="FH1024" s="370"/>
      <c r="FI1024" s="370"/>
      <c r="FJ1024" s="370"/>
      <c r="FK1024" s="370"/>
      <c r="FL1024" s="370"/>
      <c r="FM1024" s="370"/>
      <c r="FN1024" s="370"/>
      <c r="FO1024" s="370"/>
      <c r="FP1024" s="370"/>
      <c r="FQ1024" s="370"/>
      <c r="FR1024" s="370"/>
      <c r="FS1024" s="370"/>
      <c r="FT1024" s="370"/>
      <c r="FU1024" s="370"/>
      <c r="FV1024" s="370"/>
      <c r="FW1024" s="370"/>
      <c r="FX1024" s="370"/>
      <c r="FY1024" s="370"/>
      <c r="FZ1024" s="370"/>
      <c r="GA1024" s="370"/>
      <c r="GB1024" s="370"/>
      <c r="GC1024" s="370"/>
      <c r="GD1024" s="370"/>
      <c r="GE1024" s="370"/>
      <c r="GF1024" s="370"/>
      <c r="GG1024" s="370"/>
      <c r="GH1024" s="370"/>
      <c r="GI1024" s="370"/>
      <c r="GJ1024" s="370"/>
      <c r="GK1024" s="370"/>
      <c r="GL1024" s="370"/>
      <c r="GM1024" s="370"/>
      <c r="GN1024" s="370"/>
      <c r="GO1024" s="370"/>
      <c r="GP1024" s="370"/>
      <c r="GQ1024" s="370"/>
      <c r="GR1024" s="370"/>
      <c r="GS1024" s="370"/>
      <c r="GT1024" s="370"/>
      <c r="GU1024" s="370"/>
      <c r="GV1024" s="370"/>
      <c r="GW1024" s="370"/>
      <c r="GX1024" s="370"/>
      <c r="GY1024" s="370"/>
      <c r="GZ1024" s="370"/>
      <c r="HA1024" s="370"/>
      <c r="HB1024" s="370"/>
      <c r="HC1024" s="370"/>
      <c r="HD1024" s="370"/>
      <c r="HE1024" s="370"/>
      <c r="HF1024" s="370"/>
      <c r="HG1024" s="370"/>
      <c r="HH1024" s="370"/>
      <c r="HI1024" s="370"/>
      <c r="HJ1024" s="370"/>
      <c r="HK1024" s="370"/>
      <c r="HL1024" s="370"/>
      <c r="HM1024" s="370"/>
      <c r="HN1024" s="370"/>
      <c r="HO1024" s="370"/>
      <c r="HP1024" s="370"/>
      <c r="HQ1024" s="370"/>
      <c r="HR1024" s="370"/>
      <c r="HS1024" s="370"/>
      <c r="HT1024" s="370"/>
      <c r="HU1024" s="370"/>
      <c r="HV1024" s="370"/>
      <c r="HW1024" s="370"/>
      <c r="HX1024" s="370"/>
      <c r="HY1024" s="370"/>
      <c r="HZ1024" s="370"/>
      <c r="IA1024" s="370"/>
      <c r="IB1024" s="370"/>
      <c r="IC1024" s="370"/>
      <c r="ID1024" s="370"/>
      <c r="IE1024" s="370"/>
      <c r="IF1024" s="370"/>
      <c r="IG1024" s="370"/>
      <c r="IH1024" s="370"/>
      <c r="II1024" s="370"/>
      <c r="IJ1024" s="370"/>
      <c r="IK1024" s="370"/>
    </row>
    <row r="1025" spans="1:245" s="363" customFormat="1" ht="6" customHeight="1">
      <c r="A1025" s="441"/>
      <c r="B1025" s="441"/>
      <c r="C1025" s="441"/>
      <c r="D1025" s="441"/>
      <c r="E1025" s="442"/>
      <c r="F1025" s="441"/>
      <c r="G1025" s="386"/>
      <c r="H1025" s="359"/>
      <c r="I1025" s="442"/>
      <c r="J1025" s="441"/>
      <c r="K1025" s="386"/>
      <c r="EC1025" s="370"/>
      <c r="ED1025" s="370"/>
      <c r="EG1025" s="370"/>
      <c r="EH1025" s="370"/>
      <c r="EI1025" s="370"/>
      <c r="EJ1025" s="370"/>
      <c r="EK1025" s="370"/>
      <c r="EL1025" s="370"/>
      <c r="EM1025" s="370"/>
      <c r="EN1025" s="370"/>
      <c r="EO1025" s="370"/>
      <c r="EP1025" s="370"/>
      <c r="EQ1025" s="370"/>
      <c r="ER1025" s="370"/>
      <c r="ES1025" s="370"/>
      <c r="ET1025" s="370"/>
      <c r="EU1025" s="370"/>
      <c r="EV1025" s="370"/>
      <c r="EW1025" s="370"/>
      <c r="EX1025" s="370"/>
      <c r="EY1025" s="370"/>
      <c r="EZ1025" s="370"/>
      <c r="FA1025" s="370"/>
      <c r="FB1025" s="370"/>
      <c r="FC1025" s="370"/>
      <c r="FD1025" s="370"/>
      <c r="FE1025" s="370"/>
      <c r="FF1025" s="370"/>
      <c r="FG1025" s="370"/>
      <c r="FH1025" s="370"/>
      <c r="FI1025" s="370"/>
      <c r="FJ1025" s="370"/>
      <c r="FK1025" s="370"/>
      <c r="FL1025" s="370"/>
      <c r="FM1025" s="370"/>
      <c r="FN1025" s="370"/>
      <c r="FO1025" s="370"/>
      <c r="FP1025" s="370"/>
      <c r="FQ1025" s="370"/>
      <c r="FR1025" s="370"/>
      <c r="FS1025" s="370"/>
      <c r="FT1025" s="370"/>
      <c r="FU1025" s="370"/>
      <c r="FV1025" s="370"/>
      <c r="FW1025" s="370"/>
      <c r="FX1025" s="370"/>
      <c r="FY1025" s="370"/>
      <c r="FZ1025" s="370"/>
      <c r="GA1025" s="370"/>
      <c r="GB1025" s="370"/>
      <c r="GC1025" s="370"/>
      <c r="GD1025" s="370"/>
      <c r="GE1025" s="370"/>
      <c r="GF1025" s="370"/>
      <c r="GG1025" s="370"/>
      <c r="GH1025" s="370"/>
      <c r="GI1025" s="370"/>
      <c r="GJ1025" s="370"/>
      <c r="GK1025" s="370"/>
      <c r="GL1025" s="370"/>
      <c r="GM1025" s="370"/>
      <c r="GN1025" s="370"/>
      <c r="GO1025" s="370"/>
      <c r="GP1025" s="370"/>
      <c r="GQ1025" s="370"/>
      <c r="GR1025" s="370"/>
      <c r="GS1025" s="370"/>
      <c r="GT1025" s="370"/>
      <c r="GU1025" s="370"/>
      <c r="GV1025" s="370"/>
      <c r="GW1025" s="370"/>
      <c r="GX1025" s="370"/>
      <c r="GY1025" s="370"/>
      <c r="GZ1025" s="370"/>
      <c r="HA1025" s="370"/>
      <c r="HB1025" s="370"/>
      <c r="HC1025" s="370"/>
      <c r="HD1025" s="370"/>
      <c r="HE1025" s="370"/>
      <c r="HF1025" s="370"/>
      <c r="HG1025" s="370"/>
      <c r="HH1025" s="370"/>
      <c r="HI1025" s="370"/>
      <c r="HJ1025" s="370"/>
      <c r="HK1025" s="370"/>
      <c r="HL1025" s="370"/>
      <c r="HM1025" s="370"/>
      <c r="HN1025" s="370"/>
      <c r="HO1025" s="370"/>
      <c r="HP1025" s="370"/>
      <c r="HQ1025" s="370"/>
      <c r="HR1025" s="370"/>
      <c r="HS1025" s="370"/>
      <c r="HT1025" s="370"/>
      <c r="HU1025" s="370"/>
      <c r="HV1025" s="370"/>
      <c r="HW1025" s="370"/>
      <c r="HX1025" s="370"/>
      <c r="HY1025" s="370"/>
      <c r="HZ1025" s="370"/>
      <c r="IA1025" s="370"/>
      <c r="IB1025" s="370"/>
      <c r="IC1025" s="370"/>
      <c r="ID1025" s="370"/>
      <c r="IE1025" s="370"/>
      <c r="IF1025" s="370"/>
      <c r="IG1025" s="370"/>
      <c r="IH1025" s="370"/>
      <c r="II1025" s="370"/>
      <c r="IJ1025" s="370"/>
      <c r="IK1025" s="370"/>
    </row>
    <row r="1026" spans="1:245" s="363" customFormat="1" ht="13.5">
      <c r="A1026" s="703" t="s">
        <v>772</v>
      </c>
      <c r="B1026" s="703"/>
      <c r="C1026" s="703"/>
      <c r="D1026" s="273"/>
      <c r="E1026" s="732">
        <v>50909</v>
      </c>
      <c r="F1026" s="732">
        <v>47707</v>
      </c>
      <c r="G1026" s="732">
        <v>98616</v>
      </c>
      <c r="H1026" s="690"/>
      <c r="I1026" s="732">
        <v>31061</v>
      </c>
      <c r="J1026" s="732">
        <v>33345</v>
      </c>
      <c r="K1026" s="732">
        <v>64407</v>
      </c>
      <c r="EA1026" s="370"/>
      <c r="EC1026" s="370"/>
      <c r="ED1026" s="370"/>
      <c r="EE1026" s="370"/>
      <c r="EG1026" s="370"/>
      <c r="EH1026" s="370"/>
      <c r="EI1026" s="370"/>
      <c r="EJ1026" s="370"/>
      <c r="EK1026" s="370"/>
      <c r="EO1026" s="370"/>
      <c r="EP1026" s="370"/>
      <c r="ER1026" s="370"/>
      <c r="ES1026" s="370"/>
      <c r="ET1026" s="370"/>
      <c r="EU1026" s="370"/>
      <c r="EV1026" s="370"/>
      <c r="EW1026" s="370"/>
      <c r="EX1026" s="370"/>
      <c r="EY1026" s="370"/>
      <c r="EZ1026" s="370"/>
      <c r="FA1026" s="370"/>
      <c r="FB1026" s="370"/>
      <c r="FC1026" s="370"/>
      <c r="FD1026" s="370"/>
      <c r="FE1026" s="370"/>
      <c r="FF1026" s="370"/>
      <c r="FG1026" s="370"/>
      <c r="FH1026" s="370"/>
      <c r="FI1026" s="370"/>
      <c r="FJ1026" s="370"/>
      <c r="FK1026" s="370"/>
      <c r="FL1026" s="370"/>
      <c r="FM1026" s="370"/>
      <c r="FN1026" s="370"/>
      <c r="FO1026" s="370"/>
      <c r="FP1026" s="370"/>
      <c r="FQ1026" s="370"/>
      <c r="FR1026" s="370"/>
      <c r="FS1026" s="370"/>
      <c r="FT1026" s="370"/>
      <c r="FU1026" s="370"/>
      <c r="FV1026" s="370"/>
      <c r="FW1026" s="370"/>
      <c r="FX1026" s="370"/>
      <c r="FY1026" s="370"/>
      <c r="FZ1026" s="370"/>
      <c r="GA1026" s="370"/>
      <c r="GB1026" s="370"/>
      <c r="GC1026" s="370"/>
      <c r="GD1026" s="370"/>
      <c r="GE1026" s="370"/>
      <c r="GF1026" s="370"/>
      <c r="GG1026" s="370"/>
      <c r="GH1026" s="370"/>
      <c r="GI1026" s="370"/>
      <c r="GJ1026" s="370"/>
      <c r="GK1026" s="370"/>
      <c r="GL1026" s="370"/>
      <c r="GM1026" s="370"/>
      <c r="GN1026" s="370"/>
      <c r="GO1026" s="370"/>
      <c r="GP1026" s="370"/>
      <c r="GQ1026" s="370"/>
      <c r="GR1026" s="370"/>
      <c r="GS1026" s="370"/>
      <c r="GT1026" s="370"/>
      <c r="GU1026" s="370"/>
      <c r="GV1026" s="370"/>
      <c r="GW1026" s="370"/>
      <c r="GX1026" s="370"/>
      <c r="GY1026" s="370"/>
      <c r="GZ1026" s="370"/>
      <c r="HA1026" s="370"/>
      <c r="HB1026" s="370"/>
      <c r="HC1026" s="370"/>
      <c r="HD1026" s="370"/>
      <c r="HE1026" s="370"/>
      <c r="HF1026" s="370"/>
      <c r="HG1026" s="370"/>
      <c r="HH1026" s="370"/>
      <c r="HI1026" s="370"/>
      <c r="HJ1026" s="370"/>
      <c r="HK1026" s="370"/>
      <c r="HL1026" s="370"/>
      <c r="HM1026" s="370"/>
      <c r="HN1026" s="370"/>
      <c r="HO1026" s="370"/>
      <c r="HP1026" s="370"/>
      <c r="HQ1026" s="370"/>
      <c r="HR1026" s="370"/>
      <c r="HS1026" s="370"/>
      <c r="HT1026" s="370"/>
      <c r="HU1026" s="370"/>
      <c r="HV1026" s="370"/>
      <c r="HW1026" s="370"/>
      <c r="HX1026" s="370"/>
      <c r="HY1026" s="370"/>
      <c r="HZ1026" s="370"/>
      <c r="IA1026" s="370"/>
      <c r="IB1026" s="370"/>
      <c r="IC1026" s="370"/>
      <c r="ID1026" s="370"/>
      <c r="IE1026" s="370"/>
      <c r="IF1026" s="370"/>
      <c r="IG1026" s="370"/>
      <c r="IH1026" s="370"/>
      <c r="II1026" s="370"/>
      <c r="IJ1026" s="370"/>
      <c r="IK1026" s="370"/>
    </row>
    <row r="1027" spans="1:245" s="363" customFormat="1" ht="13.5">
      <c r="A1027" s="391"/>
      <c r="B1027" s="391"/>
      <c r="C1027" s="391"/>
      <c r="D1027" s="391"/>
      <c r="E1027" s="410"/>
      <c r="F1027" s="273"/>
      <c r="G1027" s="389"/>
      <c r="H1027" s="359"/>
      <c r="I1027" s="406"/>
      <c r="J1027" s="271"/>
      <c r="K1027" s="389"/>
      <c r="EE1027" s="370"/>
      <c r="EF1027" s="370"/>
      <c r="EG1027" s="370"/>
      <c r="EH1027" s="370"/>
      <c r="EI1027" s="370"/>
      <c r="EJ1027" s="370"/>
      <c r="EK1027" s="370"/>
      <c r="EL1027" s="370"/>
      <c r="EM1027" s="370"/>
      <c r="EN1027" s="370"/>
      <c r="EO1027" s="370"/>
      <c r="EP1027" s="370"/>
      <c r="EQ1027" s="370"/>
      <c r="ER1027" s="370"/>
      <c r="ES1027" s="370"/>
      <c r="ET1027" s="370"/>
      <c r="EU1027" s="370"/>
      <c r="EV1027" s="370"/>
      <c r="EW1027" s="370"/>
      <c r="EX1027" s="370"/>
      <c r="EY1027" s="370"/>
      <c r="EZ1027" s="370"/>
      <c r="FA1027" s="370"/>
      <c r="FB1027" s="370"/>
      <c r="FC1027" s="370"/>
      <c r="FD1027" s="370"/>
      <c r="FE1027" s="370"/>
      <c r="FF1027" s="370"/>
      <c r="FG1027" s="370"/>
      <c r="FH1027" s="370"/>
      <c r="FI1027" s="370"/>
      <c r="FJ1027" s="370"/>
      <c r="FK1027" s="370"/>
      <c r="FL1027" s="370"/>
      <c r="FM1027" s="370"/>
      <c r="FN1027" s="370"/>
      <c r="FO1027" s="370"/>
      <c r="FP1027" s="370"/>
      <c r="FQ1027" s="370"/>
      <c r="FR1027" s="370"/>
      <c r="FS1027" s="370"/>
      <c r="FT1027" s="370"/>
      <c r="FU1027" s="370"/>
      <c r="FV1027" s="370"/>
      <c r="FW1027" s="370"/>
      <c r="FX1027" s="370"/>
      <c r="FY1027" s="370"/>
      <c r="FZ1027" s="370"/>
      <c r="GA1027" s="370"/>
      <c r="GB1027" s="370"/>
      <c r="GC1027" s="370"/>
      <c r="GD1027" s="370"/>
      <c r="GE1027" s="370"/>
      <c r="GF1027" s="370"/>
      <c r="GG1027" s="370"/>
      <c r="GH1027" s="370"/>
      <c r="GI1027" s="370"/>
      <c r="GJ1027" s="370"/>
      <c r="GK1027" s="370"/>
      <c r="GL1027" s="370"/>
      <c r="GM1027" s="370"/>
      <c r="GN1027" s="370"/>
      <c r="GO1027" s="370"/>
      <c r="GP1027" s="370"/>
      <c r="GQ1027" s="370"/>
      <c r="GR1027" s="370"/>
      <c r="GS1027" s="370"/>
      <c r="GT1027" s="370"/>
      <c r="GU1027" s="370"/>
      <c r="GV1027" s="370"/>
      <c r="GW1027" s="370"/>
      <c r="GX1027" s="370"/>
      <c r="GY1027" s="370"/>
      <c r="GZ1027" s="370"/>
      <c r="HA1027" s="370"/>
      <c r="HB1027" s="370"/>
      <c r="HC1027" s="370"/>
      <c r="HD1027" s="370"/>
      <c r="HE1027" s="370"/>
      <c r="HF1027" s="370"/>
      <c r="HG1027" s="370"/>
      <c r="HH1027" s="370"/>
      <c r="HI1027" s="370"/>
      <c r="HJ1027" s="370"/>
      <c r="HK1027" s="370"/>
      <c r="HL1027" s="370"/>
      <c r="HM1027" s="370"/>
      <c r="HN1027" s="370"/>
      <c r="HO1027" s="370"/>
      <c r="HP1027" s="370"/>
      <c r="HQ1027" s="370"/>
      <c r="HR1027" s="370"/>
      <c r="HS1027" s="370"/>
      <c r="HT1027" s="370"/>
      <c r="HU1027" s="370"/>
      <c r="HV1027" s="370"/>
      <c r="HW1027" s="370"/>
      <c r="HX1027" s="370"/>
      <c r="HY1027" s="370"/>
      <c r="HZ1027" s="370"/>
      <c r="IA1027" s="370"/>
      <c r="IB1027" s="370"/>
      <c r="IC1027" s="370"/>
      <c r="ID1027" s="370"/>
      <c r="IE1027" s="370"/>
      <c r="IF1027" s="370"/>
      <c r="IG1027" s="370"/>
      <c r="IH1027" s="370"/>
      <c r="II1027" s="370"/>
      <c r="IJ1027" s="370"/>
      <c r="IK1027" s="370"/>
    </row>
    <row r="1028" spans="1:245" s="363" customFormat="1" ht="13.5">
      <c r="A1028" s="590" t="s">
        <v>467</v>
      </c>
      <c r="B1028" s="590"/>
      <c r="C1028" s="590"/>
      <c r="D1028" s="373"/>
      <c r="E1028" s="273"/>
      <c r="F1028" s="362"/>
      <c r="G1028" s="740" t="s">
        <v>415</v>
      </c>
      <c r="H1028" s="359"/>
      <c r="I1028" s="273"/>
      <c r="J1028" s="362"/>
      <c r="K1028" s="740" t="s">
        <v>415</v>
      </c>
      <c r="EC1028" s="370"/>
      <c r="ED1028" s="370"/>
      <c r="EE1028" s="370"/>
      <c r="EF1028" s="370"/>
      <c r="EG1028" s="370"/>
      <c r="EH1028" s="370"/>
      <c r="EI1028" s="370"/>
      <c r="EJ1028" s="370"/>
      <c r="EK1028" s="370"/>
      <c r="EL1028" s="370"/>
      <c r="EM1028" s="370"/>
      <c r="EN1028" s="370"/>
      <c r="EO1028" s="370"/>
      <c r="EP1028" s="370"/>
      <c r="ER1028" s="370"/>
      <c r="ES1028" s="370"/>
      <c r="ET1028" s="370"/>
      <c r="EU1028" s="370"/>
      <c r="EV1028" s="370"/>
      <c r="EW1028" s="370"/>
      <c r="EX1028" s="370"/>
      <c r="EY1028" s="370"/>
      <c r="EZ1028" s="370"/>
      <c r="FA1028" s="370"/>
      <c r="FB1028" s="370"/>
      <c r="FC1028" s="370"/>
      <c r="FD1028" s="370"/>
      <c r="FE1028" s="370"/>
      <c r="FF1028" s="370"/>
      <c r="FG1028" s="370"/>
      <c r="FH1028" s="370"/>
      <c r="FI1028" s="370"/>
      <c r="FJ1028" s="370"/>
      <c r="FK1028" s="370"/>
      <c r="FL1028" s="370"/>
      <c r="FM1028" s="370"/>
      <c r="FN1028" s="370"/>
      <c r="FO1028" s="370"/>
      <c r="FP1028" s="370"/>
      <c r="FQ1028" s="370"/>
      <c r="FR1028" s="370"/>
      <c r="FS1028" s="370"/>
      <c r="FT1028" s="370"/>
      <c r="FU1028" s="370"/>
      <c r="FV1028" s="370"/>
      <c r="FW1028" s="370"/>
      <c r="FX1028" s="370"/>
      <c r="FY1028" s="370"/>
      <c r="FZ1028" s="370"/>
      <c r="GA1028" s="370"/>
      <c r="GB1028" s="370"/>
      <c r="GC1028" s="370"/>
      <c r="GD1028" s="370"/>
      <c r="GE1028" s="370"/>
      <c r="GF1028" s="370"/>
      <c r="GG1028" s="370"/>
      <c r="GH1028" s="370"/>
      <c r="GI1028" s="370"/>
      <c r="GJ1028" s="370"/>
      <c r="GK1028" s="370"/>
      <c r="GL1028" s="370"/>
      <c r="GM1028" s="370"/>
      <c r="GN1028" s="370"/>
      <c r="GO1028" s="370"/>
      <c r="GP1028" s="370"/>
      <c r="GQ1028" s="370"/>
      <c r="GR1028" s="370"/>
      <c r="GS1028" s="370"/>
      <c r="GT1028" s="370"/>
      <c r="GU1028" s="370"/>
      <c r="GV1028" s="370"/>
      <c r="GW1028" s="370"/>
      <c r="GX1028" s="370"/>
      <c r="GY1028" s="370"/>
      <c r="GZ1028" s="370"/>
      <c r="HA1028" s="370"/>
      <c r="HB1028" s="370"/>
      <c r="HC1028" s="370"/>
      <c r="HD1028" s="370"/>
      <c r="HE1028" s="370"/>
      <c r="HF1028" s="370"/>
      <c r="HG1028" s="370"/>
      <c r="HH1028" s="370"/>
      <c r="HI1028" s="370"/>
      <c r="HJ1028" s="370"/>
      <c r="HK1028" s="370"/>
      <c r="HL1028" s="370"/>
      <c r="HM1028" s="370"/>
      <c r="HN1028" s="370"/>
      <c r="HO1028" s="370"/>
      <c r="HP1028" s="370"/>
      <c r="HQ1028" s="370"/>
      <c r="HR1028" s="370"/>
      <c r="HS1028" s="370"/>
      <c r="HT1028" s="370"/>
      <c r="HU1028" s="370"/>
      <c r="HV1028" s="370"/>
      <c r="HW1028" s="370"/>
      <c r="HX1028" s="370"/>
      <c r="HY1028" s="370"/>
      <c r="HZ1028" s="370"/>
      <c r="IA1028" s="370"/>
      <c r="IB1028" s="370"/>
      <c r="IC1028" s="370"/>
      <c r="ID1028" s="370"/>
      <c r="IE1028" s="370"/>
      <c r="IF1028" s="370"/>
      <c r="IG1028" s="370"/>
      <c r="IH1028" s="370"/>
      <c r="II1028" s="370"/>
      <c r="IJ1028" s="370"/>
      <c r="IK1028" s="370"/>
    </row>
    <row r="1029" spans="1:245" s="363" customFormat="1" ht="13.5">
      <c r="A1029" s="580" t="s">
        <v>382</v>
      </c>
      <c r="B1029" s="580"/>
      <c r="C1029" s="580"/>
      <c r="D1029" s="580"/>
      <c r="E1029" s="622">
        <v>55135</v>
      </c>
      <c r="F1029" s="622">
        <v>9964</v>
      </c>
      <c r="G1029" s="636">
        <v>65099</v>
      </c>
      <c r="H1029" s="611"/>
      <c r="I1029" s="636">
        <v>50690</v>
      </c>
      <c r="J1029" s="636">
        <v>2546</v>
      </c>
      <c r="K1029" s="636">
        <v>53236</v>
      </c>
      <c r="EB1029" s="370"/>
      <c r="EC1029" s="370"/>
      <c r="ED1029" s="370"/>
      <c r="EG1029" s="370"/>
      <c r="EH1029" s="370"/>
      <c r="EI1029" s="370"/>
      <c r="EL1029" s="370"/>
      <c r="EM1029" s="370"/>
      <c r="EP1029" s="370"/>
      <c r="EQ1029" s="370"/>
      <c r="ER1029" s="370"/>
      <c r="ES1029" s="370"/>
      <c r="ET1029" s="370"/>
      <c r="EU1029" s="370"/>
      <c r="EV1029" s="370"/>
      <c r="EW1029" s="370"/>
      <c r="EX1029" s="370"/>
      <c r="EY1029" s="370"/>
      <c r="EZ1029" s="370"/>
      <c r="FA1029" s="370"/>
      <c r="FB1029" s="370"/>
      <c r="FC1029" s="370"/>
      <c r="FD1029" s="370"/>
      <c r="FE1029" s="370"/>
      <c r="FF1029" s="370"/>
      <c r="FG1029" s="370"/>
      <c r="FH1029" s="370"/>
      <c r="FI1029" s="370"/>
      <c r="FJ1029" s="370"/>
      <c r="FK1029" s="370"/>
      <c r="FL1029" s="370"/>
      <c r="FM1029" s="370"/>
      <c r="FN1029" s="370"/>
      <c r="FO1029" s="370"/>
      <c r="FP1029" s="370"/>
      <c r="FQ1029" s="370"/>
      <c r="FR1029" s="370"/>
      <c r="FS1029" s="370"/>
      <c r="FT1029" s="370"/>
      <c r="FU1029" s="370"/>
      <c r="FV1029" s="370"/>
      <c r="FW1029" s="370"/>
      <c r="FX1029" s="370"/>
      <c r="FY1029" s="370"/>
      <c r="FZ1029" s="370"/>
      <c r="GA1029" s="370"/>
      <c r="GB1029" s="370"/>
      <c r="GC1029" s="370"/>
      <c r="GD1029" s="370"/>
      <c r="GE1029" s="370"/>
      <c r="GF1029" s="370"/>
      <c r="GG1029" s="370"/>
      <c r="GH1029" s="370"/>
      <c r="GI1029" s="370"/>
      <c r="GJ1029" s="370"/>
      <c r="GK1029" s="370"/>
      <c r="GL1029" s="370"/>
      <c r="GM1029" s="370"/>
      <c r="GN1029" s="370"/>
      <c r="GO1029" s="370"/>
      <c r="GP1029" s="370"/>
      <c r="GQ1029" s="370"/>
      <c r="GR1029" s="370"/>
      <c r="GS1029" s="370"/>
      <c r="GT1029" s="370"/>
      <c r="GU1029" s="370"/>
      <c r="GV1029" s="370"/>
      <c r="GW1029" s="370"/>
      <c r="GX1029" s="370"/>
      <c r="GY1029" s="370"/>
      <c r="GZ1029" s="370"/>
      <c r="HA1029" s="370"/>
      <c r="HB1029" s="370"/>
      <c r="HC1029" s="370"/>
      <c r="HD1029" s="370"/>
      <c r="HE1029" s="370"/>
      <c r="HF1029" s="370"/>
      <c r="HG1029" s="370"/>
      <c r="HH1029" s="370"/>
      <c r="HI1029" s="370"/>
      <c r="HJ1029" s="370"/>
      <c r="HK1029" s="370"/>
      <c r="HL1029" s="370"/>
      <c r="HM1029" s="370"/>
      <c r="HN1029" s="370"/>
      <c r="HO1029" s="370"/>
      <c r="HP1029" s="370"/>
      <c r="HQ1029" s="370"/>
      <c r="HR1029" s="370"/>
      <c r="HS1029" s="370"/>
      <c r="HT1029" s="370"/>
      <c r="HU1029" s="370"/>
      <c r="HV1029" s="370"/>
      <c r="HW1029" s="370"/>
      <c r="HX1029" s="370"/>
      <c r="HY1029" s="370"/>
      <c r="HZ1029" s="370"/>
      <c r="IA1029" s="370"/>
      <c r="IB1029" s="370"/>
      <c r="IC1029" s="370"/>
      <c r="ID1029" s="370"/>
      <c r="IE1029" s="370"/>
      <c r="IF1029" s="370"/>
      <c r="IG1029" s="370"/>
      <c r="IH1029" s="370"/>
      <c r="II1029" s="370"/>
      <c r="IJ1029" s="370"/>
      <c r="IK1029" s="370"/>
    </row>
    <row r="1030" spans="1:245" s="363" customFormat="1" ht="13.5">
      <c r="A1030" s="580" t="s">
        <v>372</v>
      </c>
      <c r="B1030" s="580"/>
      <c r="C1030" s="580"/>
      <c r="D1030" s="580"/>
      <c r="E1030" s="622">
        <v>85189</v>
      </c>
      <c r="F1030" s="622">
        <v>29344</v>
      </c>
      <c r="G1030" s="636">
        <v>114533</v>
      </c>
      <c r="H1030" s="611"/>
      <c r="I1030" s="636">
        <v>89147</v>
      </c>
      <c r="J1030" s="636">
        <v>33797</v>
      </c>
      <c r="K1030" s="636">
        <v>122944</v>
      </c>
      <c r="DX1030" s="370"/>
      <c r="EH1030" s="370"/>
      <c r="EN1030" s="370"/>
      <c r="EO1030" s="370"/>
      <c r="ER1030" s="370"/>
      <c r="ES1030" s="370"/>
      <c r="ET1030" s="370"/>
      <c r="EU1030" s="370"/>
      <c r="EV1030" s="370"/>
      <c r="EW1030" s="370"/>
      <c r="EX1030" s="370"/>
      <c r="EY1030" s="370"/>
      <c r="EZ1030" s="370"/>
      <c r="FA1030" s="370"/>
      <c r="FB1030" s="370"/>
      <c r="FC1030" s="370"/>
      <c r="FD1030" s="370"/>
      <c r="FE1030" s="370"/>
      <c r="FF1030" s="370"/>
      <c r="FG1030" s="370"/>
      <c r="FH1030" s="370"/>
      <c r="FI1030" s="370"/>
      <c r="FJ1030" s="370"/>
      <c r="FK1030" s="370"/>
      <c r="FL1030" s="370"/>
      <c r="FM1030" s="370"/>
      <c r="FN1030" s="370"/>
      <c r="FO1030" s="370"/>
      <c r="FP1030" s="370"/>
      <c r="FQ1030" s="370"/>
      <c r="FR1030" s="370"/>
      <c r="FS1030" s="370"/>
      <c r="FT1030" s="370"/>
      <c r="FU1030" s="370"/>
      <c r="FV1030" s="370"/>
      <c r="FW1030" s="370"/>
      <c r="FX1030" s="370"/>
      <c r="FY1030" s="370"/>
      <c r="FZ1030" s="370"/>
      <c r="GA1030" s="370"/>
      <c r="GB1030" s="370"/>
      <c r="GC1030" s="370"/>
      <c r="GD1030" s="370"/>
      <c r="GE1030" s="370"/>
      <c r="GF1030" s="370"/>
      <c r="GG1030" s="370"/>
      <c r="GH1030" s="370"/>
      <c r="GI1030" s="370"/>
      <c r="GJ1030" s="370"/>
      <c r="GK1030" s="370"/>
      <c r="GL1030" s="370"/>
      <c r="GM1030" s="370"/>
      <c r="GN1030" s="370"/>
      <c r="GO1030" s="370"/>
      <c r="GP1030" s="370"/>
      <c r="GQ1030" s="370"/>
      <c r="GR1030" s="370"/>
      <c r="GS1030" s="370"/>
      <c r="GT1030" s="370"/>
      <c r="GU1030" s="370"/>
      <c r="GV1030" s="370"/>
      <c r="GW1030" s="370"/>
      <c r="GX1030" s="370"/>
      <c r="GY1030" s="370"/>
      <c r="GZ1030" s="370"/>
      <c r="HA1030" s="370"/>
      <c r="HB1030" s="370"/>
      <c r="HC1030" s="370"/>
      <c r="HD1030" s="370"/>
      <c r="HE1030" s="370"/>
      <c r="HF1030" s="370"/>
      <c r="HG1030" s="370"/>
      <c r="HH1030" s="370"/>
      <c r="HI1030" s="370"/>
      <c r="HJ1030" s="370"/>
      <c r="HK1030" s="370"/>
      <c r="HL1030" s="370"/>
      <c r="HM1030" s="370"/>
      <c r="HN1030" s="370"/>
      <c r="HO1030" s="370"/>
      <c r="HP1030" s="370"/>
      <c r="HQ1030" s="370"/>
      <c r="HR1030" s="370"/>
      <c r="HS1030" s="370"/>
      <c r="HT1030" s="370"/>
      <c r="HU1030" s="370"/>
      <c r="HV1030" s="370"/>
      <c r="HW1030" s="370"/>
      <c r="HX1030" s="370"/>
      <c r="HY1030" s="370"/>
      <c r="HZ1030" s="370"/>
      <c r="IA1030" s="370"/>
      <c r="IB1030" s="370"/>
      <c r="IC1030" s="370"/>
      <c r="ID1030" s="370"/>
      <c r="IE1030" s="370"/>
      <c r="IF1030" s="370"/>
      <c r="IG1030" s="370"/>
      <c r="IH1030" s="370"/>
      <c r="II1030" s="370"/>
      <c r="IJ1030" s="370"/>
      <c r="IK1030" s="370"/>
    </row>
    <row r="1031" spans="1:245" s="363" customFormat="1" ht="13.5">
      <c r="A1031" s="543" t="s">
        <v>468</v>
      </c>
      <c r="B1031" s="543"/>
      <c r="C1031" s="543"/>
      <c r="D1031" s="366"/>
      <c r="E1031" s="723">
        <v>140325</v>
      </c>
      <c r="F1031" s="723">
        <v>39307</v>
      </c>
      <c r="G1031" s="755">
        <v>179632</v>
      </c>
      <c r="H1031" s="690"/>
      <c r="I1031" s="723">
        <v>139837</v>
      </c>
      <c r="J1031" s="723">
        <v>36344</v>
      </c>
      <c r="K1031" s="755">
        <v>176181</v>
      </c>
      <c r="DX1031" s="370"/>
      <c r="ED1031" s="370"/>
      <c r="EG1031" s="370"/>
      <c r="EH1031" s="370"/>
      <c r="EI1031" s="370"/>
      <c r="EJ1031" s="370"/>
      <c r="EK1031" s="370"/>
      <c r="EL1031" s="370"/>
      <c r="EM1031" s="370"/>
      <c r="EN1031" s="370"/>
      <c r="EO1031" s="370"/>
      <c r="EP1031" s="370"/>
      <c r="EQ1031" s="370"/>
      <c r="ER1031" s="370"/>
      <c r="ES1031" s="370"/>
      <c r="ET1031" s="370"/>
      <c r="EU1031" s="370"/>
      <c r="EV1031" s="370"/>
      <c r="EW1031" s="370"/>
      <c r="EX1031" s="370"/>
      <c r="EY1031" s="370"/>
      <c r="EZ1031" s="370"/>
      <c r="FA1031" s="370"/>
      <c r="FB1031" s="370"/>
      <c r="FC1031" s="370"/>
      <c r="FD1031" s="370"/>
      <c r="FE1031" s="370"/>
      <c r="FF1031" s="370"/>
      <c r="FG1031" s="370"/>
      <c r="FH1031" s="370"/>
      <c r="FI1031" s="370"/>
      <c r="FJ1031" s="370"/>
      <c r="FK1031" s="370"/>
      <c r="FL1031" s="370"/>
      <c r="FM1031" s="370"/>
      <c r="FN1031" s="370"/>
      <c r="FO1031" s="370"/>
      <c r="FP1031" s="370"/>
      <c r="FQ1031" s="370"/>
      <c r="FR1031" s="370"/>
      <c r="FS1031" s="370"/>
      <c r="FT1031" s="370"/>
      <c r="FU1031" s="370"/>
      <c r="FV1031" s="370"/>
      <c r="FW1031" s="370"/>
      <c r="FX1031" s="370"/>
      <c r="FY1031" s="370"/>
      <c r="FZ1031" s="370"/>
      <c r="GA1031" s="370"/>
      <c r="GB1031" s="370"/>
      <c r="GC1031" s="370"/>
      <c r="GD1031" s="370"/>
      <c r="GE1031" s="370"/>
      <c r="GF1031" s="370"/>
      <c r="GG1031" s="370"/>
      <c r="GH1031" s="370"/>
      <c r="GI1031" s="370"/>
      <c r="GJ1031" s="370"/>
      <c r="GK1031" s="370"/>
      <c r="GL1031" s="370"/>
      <c r="GM1031" s="370"/>
      <c r="GN1031" s="370"/>
      <c r="GO1031" s="370"/>
      <c r="GP1031" s="370"/>
      <c r="GQ1031" s="370"/>
      <c r="GR1031" s="370"/>
      <c r="GS1031" s="370"/>
      <c r="GT1031" s="370"/>
      <c r="GU1031" s="370"/>
      <c r="GV1031" s="370"/>
      <c r="GW1031" s="370"/>
      <c r="GX1031" s="370"/>
      <c r="GY1031" s="370"/>
      <c r="GZ1031" s="370"/>
      <c r="HA1031" s="370"/>
      <c r="HB1031" s="370"/>
      <c r="HC1031" s="370"/>
      <c r="HD1031" s="370"/>
      <c r="HE1031" s="370"/>
      <c r="HF1031" s="370"/>
      <c r="HG1031" s="370"/>
      <c r="HH1031" s="370"/>
      <c r="HI1031" s="370"/>
      <c r="HJ1031" s="370"/>
      <c r="HK1031" s="370"/>
      <c r="HL1031" s="370"/>
      <c r="HM1031" s="370"/>
      <c r="HN1031" s="370"/>
      <c r="HO1031" s="370"/>
      <c r="HP1031" s="370"/>
      <c r="HQ1031" s="370"/>
      <c r="HR1031" s="370"/>
      <c r="HS1031" s="370"/>
      <c r="HT1031" s="370"/>
      <c r="HU1031" s="370"/>
      <c r="HV1031" s="370"/>
      <c r="HW1031" s="370"/>
      <c r="HX1031" s="370"/>
      <c r="HY1031" s="370"/>
      <c r="HZ1031" s="370"/>
      <c r="IA1031" s="370"/>
      <c r="IB1031" s="370"/>
      <c r="IC1031" s="370"/>
      <c r="ID1031" s="370"/>
      <c r="IE1031" s="370"/>
      <c r="IF1031" s="370"/>
      <c r="IG1031" s="370"/>
      <c r="IH1031" s="370"/>
      <c r="II1031" s="370"/>
      <c r="IJ1031" s="370"/>
      <c r="IK1031" s="370"/>
    </row>
    <row r="1032" spans="1:11" s="363" customFormat="1" ht="13.5">
      <c r="A1032" s="373"/>
      <c r="B1032" s="373"/>
      <c r="C1032" s="373"/>
      <c r="D1032" s="373"/>
      <c r="E1032" s="410"/>
      <c r="F1032" s="273"/>
      <c r="G1032" s="397"/>
      <c r="H1032" s="359"/>
      <c r="I1032" s="410"/>
      <c r="J1032" s="273"/>
      <c r="K1032" s="397"/>
    </row>
    <row r="1033" spans="1:245" s="363" customFormat="1" ht="13.5">
      <c r="A1033" s="536" t="s">
        <v>510</v>
      </c>
      <c r="B1033" s="536"/>
      <c r="C1033" s="536"/>
      <c r="D1033" s="536"/>
      <c r="E1033" s="732">
        <v>161635</v>
      </c>
      <c r="F1033" s="732">
        <v>0</v>
      </c>
      <c r="G1033" s="754">
        <v>161635</v>
      </c>
      <c r="H1033" s="701"/>
      <c r="I1033" s="732">
        <v>50198</v>
      </c>
      <c r="J1033" s="703">
        <v>0</v>
      </c>
      <c r="K1033" s="754">
        <v>50198</v>
      </c>
      <c r="EH1033" s="370"/>
      <c r="EI1033" s="370"/>
      <c r="EJ1033" s="370"/>
      <c r="EL1033" s="370"/>
      <c r="EM1033" s="370"/>
      <c r="EQ1033" s="370"/>
      <c r="ER1033" s="370"/>
      <c r="ES1033" s="370"/>
      <c r="ET1033" s="370"/>
      <c r="EU1033" s="370"/>
      <c r="EV1033" s="370"/>
      <c r="EW1033" s="370"/>
      <c r="EX1033" s="370"/>
      <c r="EY1033" s="370"/>
      <c r="EZ1033" s="370"/>
      <c r="FA1033" s="370"/>
      <c r="FB1033" s="370"/>
      <c r="FC1033" s="370"/>
      <c r="FD1033" s="370"/>
      <c r="FE1033" s="370"/>
      <c r="FF1033" s="370"/>
      <c r="FG1033" s="370"/>
      <c r="FH1033" s="370"/>
      <c r="FI1033" s="370"/>
      <c r="FJ1033" s="370"/>
      <c r="FK1033" s="370"/>
      <c r="FL1033" s="370"/>
      <c r="FM1033" s="370"/>
      <c r="FN1033" s="370"/>
      <c r="FO1033" s="370"/>
      <c r="FP1033" s="370"/>
      <c r="FQ1033" s="370"/>
      <c r="FR1033" s="370"/>
      <c r="FS1033" s="370"/>
      <c r="FT1033" s="370"/>
      <c r="FU1033" s="370"/>
      <c r="FV1033" s="370"/>
      <c r="FW1033" s="370"/>
      <c r="FX1033" s="370"/>
      <c r="FY1033" s="370"/>
      <c r="FZ1033" s="370"/>
      <c r="GA1033" s="370"/>
      <c r="GB1033" s="370"/>
      <c r="GC1033" s="370"/>
      <c r="GD1033" s="370"/>
      <c r="GE1033" s="370"/>
      <c r="GF1033" s="370"/>
      <c r="GG1033" s="370"/>
      <c r="GH1033" s="370"/>
      <c r="GI1033" s="370"/>
      <c r="GJ1033" s="370"/>
      <c r="GK1033" s="370"/>
      <c r="GL1033" s="370"/>
      <c r="GM1033" s="370"/>
      <c r="GN1033" s="370"/>
      <c r="GO1033" s="370"/>
      <c r="GP1033" s="370"/>
      <c r="GQ1033" s="370"/>
      <c r="GR1033" s="370"/>
      <c r="GS1033" s="370"/>
      <c r="GT1033" s="370"/>
      <c r="GU1033" s="370"/>
      <c r="GV1033" s="370"/>
      <c r="GW1033" s="370"/>
      <c r="GX1033" s="370"/>
      <c r="GY1033" s="370"/>
      <c r="GZ1033" s="370"/>
      <c r="HA1033" s="370"/>
      <c r="HB1033" s="370"/>
      <c r="HC1033" s="370"/>
      <c r="HD1033" s="370"/>
      <c r="HE1033" s="370"/>
      <c r="HF1033" s="370"/>
      <c r="HG1033" s="370"/>
      <c r="HH1033" s="370"/>
      <c r="HI1033" s="370"/>
      <c r="HJ1033" s="370"/>
      <c r="HK1033" s="370"/>
      <c r="HL1033" s="370"/>
      <c r="HM1033" s="370"/>
      <c r="HN1033" s="370"/>
      <c r="HO1033" s="370"/>
      <c r="HP1033" s="370"/>
      <c r="HQ1033" s="370"/>
      <c r="HR1033" s="370"/>
      <c r="HS1033" s="370"/>
      <c r="HT1033" s="370"/>
      <c r="HU1033" s="370"/>
      <c r="HV1033" s="370"/>
      <c r="HW1033" s="370"/>
      <c r="HX1033" s="370"/>
      <c r="HY1033" s="370"/>
      <c r="HZ1033" s="370"/>
      <c r="IA1033" s="370"/>
      <c r="IB1033" s="370"/>
      <c r="IC1033" s="370"/>
      <c r="ID1033" s="370"/>
      <c r="IE1033" s="370"/>
      <c r="IF1033" s="370"/>
      <c r="IG1033" s="370"/>
      <c r="IH1033" s="370"/>
      <c r="II1033" s="370"/>
      <c r="IJ1033" s="370"/>
      <c r="IK1033" s="370"/>
    </row>
    <row r="1034" spans="1:11" s="363" customFormat="1" ht="6" customHeight="1">
      <c r="A1034" s="373"/>
      <c r="B1034" s="373"/>
      <c r="C1034" s="373"/>
      <c r="D1034" s="373"/>
      <c r="E1034" s="410"/>
      <c r="F1034" s="273"/>
      <c r="G1034" s="397"/>
      <c r="H1034" s="359"/>
      <c r="I1034" s="410"/>
      <c r="J1034" s="273"/>
      <c r="K1034" s="397"/>
    </row>
    <row r="1035" spans="1:245" s="363" customFormat="1" ht="13.5">
      <c r="A1035" s="543" t="s">
        <v>415</v>
      </c>
      <c r="B1035" s="543"/>
      <c r="C1035" s="543"/>
      <c r="D1035" s="543"/>
      <c r="E1035" s="723">
        <v>760606</v>
      </c>
      <c r="F1035" s="723">
        <v>88875</v>
      </c>
      <c r="G1035" s="723">
        <v>849481</v>
      </c>
      <c r="H1035" s="690"/>
      <c r="I1035" s="723">
        <v>582353</v>
      </c>
      <c r="J1035" s="723">
        <v>71049</v>
      </c>
      <c r="K1035" s="723">
        <v>653402</v>
      </c>
      <c r="ED1035" s="370"/>
      <c r="EE1035" s="370"/>
      <c r="EH1035" s="370"/>
      <c r="EN1035" s="370"/>
      <c r="EO1035" s="370"/>
      <c r="ER1035" s="370"/>
      <c r="ES1035" s="370"/>
      <c r="ET1035" s="370"/>
      <c r="EU1035" s="370"/>
      <c r="EV1035" s="370"/>
      <c r="EW1035" s="370"/>
      <c r="EX1035" s="370"/>
      <c r="EY1035" s="370"/>
      <c r="EZ1035" s="370"/>
      <c r="FA1035" s="370"/>
      <c r="FB1035" s="370"/>
      <c r="FC1035" s="370"/>
      <c r="FD1035" s="370"/>
      <c r="FE1035" s="370"/>
      <c r="FF1035" s="370"/>
      <c r="FG1035" s="370"/>
      <c r="FH1035" s="370"/>
      <c r="FI1035" s="370"/>
      <c r="FJ1035" s="370"/>
      <c r="FK1035" s="370"/>
      <c r="FL1035" s="370"/>
      <c r="FM1035" s="370"/>
      <c r="FN1035" s="370"/>
      <c r="FO1035" s="370"/>
      <c r="FP1035" s="370"/>
      <c r="FQ1035" s="370"/>
      <c r="FR1035" s="370"/>
      <c r="FS1035" s="370"/>
      <c r="FT1035" s="370"/>
      <c r="FU1035" s="370"/>
      <c r="FV1035" s="370"/>
      <c r="FW1035" s="370"/>
      <c r="FX1035" s="370"/>
      <c r="FY1035" s="370"/>
      <c r="FZ1035" s="370"/>
      <c r="GA1035" s="370"/>
      <c r="GB1035" s="370"/>
      <c r="GC1035" s="370"/>
      <c r="GD1035" s="370"/>
      <c r="GE1035" s="370"/>
      <c r="GF1035" s="370"/>
      <c r="GG1035" s="370"/>
      <c r="GH1035" s="370"/>
      <c r="GI1035" s="370"/>
      <c r="GJ1035" s="370"/>
      <c r="GK1035" s="370"/>
      <c r="GL1035" s="370"/>
      <c r="GM1035" s="370"/>
      <c r="GN1035" s="370"/>
      <c r="GO1035" s="370"/>
      <c r="GP1035" s="370"/>
      <c r="GQ1035" s="370"/>
      <c r="GR1035" s="370"/>
      <c r="GS1035" s="370"/>
      <c r="GT1035" s="370"/>
      <c r="GU1035" s="370"/>
      <c r="GV1035" s="370"/>
      <c r="GW1035" s="370"/>
      <c r="GX1035" s="370"/>
      <c r="GY1035" s="370"/>
      <c r="GZ1035" s="370"/>
      <c r="HA1035" s="370"/>
      <c r="HB1035" s="370"/>
      <c r="HC1035" s="370"/>
      <c r="HD1035" s="370"/>
      <c r="HE1035" s="370"/>
      <c r="HF1035" s="370"/>
      <c r="HG1035" s="370"/>
      <c r="HH1035" s="370"/>
      <c r="HI1035" s="370"/>
      <c r="HJ1035" s="370"/>
      <c r="HK1035" s="370"/>
      <c r="HL1035" s="370"/>
      <c r="HM1035" s="370"/>
      <c r="HN1035" s="370"/>
      <c r="HO1035" s="370"/>
      <c r="HP1035" s="370"/>
      <c r="HQ1035" s="370"/>
      <c r="HR1035" s="370"/>
      <c r="HS1035" s="370"/>
      <c r="HT1035" s="370"/>
      <c r="HU1035" s="370"/>
      <c r="HV1035" s="370"/>
      <c r="HW1035" s="370"/>
      <c r="HX1035" s="370"/>
      <c r="HY1035" s="370"/>
      <c r="HZ1035" s="370"/>
      <c r="IA1035" s="370"/>
      <c r="IB1035" s="370"/>
      <c r="IC1035" s="370"/>
      <c r="ID1035" s="370"/>
      <c r="IE1035" s="370"/>
      <c r="IF1035" s="370"/>
      <c r="IG1035" s="370"/>
      <c r="IH1035" s="370"/>
      <c r="II1035" s="370"/>
      <c r="IJ1035" s="370"/>
      <c r="IK1035" s="370"/>
    </row>
    <row r="1036" spans="1:245" s="363" customFormat="1" ht="13.5">
      <c r="A1036" s="588"/>
      <c r="B1036" s="588"/>
      <c r="C1036" s="588"/>
      <c r="D1036" s="588"/>
      <c r="E1036" s="732"/>
      <c r="F1036" s="732"/>
      <c r="G1036" s="732"/>
      <c r="H1036" s="689"/>
      <c r="I1036" s="732"/>
      <c r="J1036" s="732"/>
      <c r="K1036" s="732"/>
      <c r="ED1036" s="370"/>
      <c r="EE1036" s="370"/>
      <c r="EH1036" s="370"/>
      <c r="EN1036" s="370"/>
      <c r="EO1036" s="370"/>
      <c r="ER1036" s="370"/>
      <c r="ES1036" s="370"/>
      <c r="ET1036" s="370"/>
      <c r="EU1036" s="370"/>
      <c r="EV1036" s="370"/>
      <c r="EW1036" s="370"/>
      <c r="EX1036" s="370"/>
      <c r="EY1036" s="370"/>
      <c r="EZ1036" s="370"/>
      <c r="FA1036" s="370"/>
      <c r="FB1036" s="370"/>
      <c r="FC1036" s="370"/>
      <c r="FD1036" s="370"/>
      <c r="FE1036" s="370"/>
      <c r="FF1036" s="370"/>
      <c r="FG1036" s="370"/>
      <c r="FH1036" s="370"/>
      <c r="FI1036" s="370"/>
      <c r="FJ1036" s="370"/>
      <c r="FK1036" s="370"/>
      <c r="FL1036" s="370"/>
      <c r="FM1036" s="370"/>
      <c r="FN1036" s="370"/>
      <c r="FO1036" s="370"/>
      <c r="FP1036" s="370"/>
      <c r="FQ1036" s="370"/>
      <c r="FR1036" s="370"/>
      <c r="FS1036" s="370"/>
      <c r="FT1036" s="370"/>
      <c r="FU1036" s="370"/>
      <c r="FV1036" s="370"/>
      <c r="FW1036" s="370"/>
      <c r="FX1036" s="370"/>
      <c r="FY1036" s="370"/>
      <c r="FZ1036" s="370"/>
      <c r="GA1036" s="370"/>
      <c r="GB1036" s="370"/>
      <c r="GC1036" s="370"/>
      <c r="GD1036" s="370"/>
      <c r="GE1036" s="370"/>
      <c r="GF1036" s="370"/>
      <c r="GG1036" s="370"/>
      <c r="GH1036" s="370"/>
      <c r="GI1036" s="370"/>
      <c r="GJ1036" s="370"/>
      <c r="GK1036" s="370"/>
      <c r="GL1036" s="370"/>
      <c r="GM1036" s="370"/>
      <c r="GN1036" s="370"/>
      <c r="GO1036" s="370"/>
      <c r="GP1036" s="370"/>
      <c r="GQ1036" s="370"/>
      <c r="GR1036" s="370"/>
      <c r="GS1036" s="370"/>
      <c r="GT1036" s="370"/>
      <c r="GU1036" s="370"/>
      <c r="GV1036" s="370"/>
      <c r="GW1036" s="370"/>
      <c r="GX1036" s="370"/>
      <c r="GY1036" s="370"/>
      <c r="GZ1036" s="370"/>
      <c r="HA1036" s="370"/>
      <c r="HB1036" s="370"/>
      <c r="HC1036" s="370"/>
      <c r="HD1036" s="370"/>
      <c r="HE1036" s="370"/>
      <c r="HF1036" s="370"/>
      <c r="HG1036" s="370"/>
      <c r="HH1036" s="370"/>
      <c r="HI1036" s="370"/>
      <c r="HJ1036" s="370"/>
      <c r="HK1036" s="370"/>
      <c r="HL1036" s="370"/>
      <c r="HM1036" s="370"/>
      <c r="HN1036" s="370"/>
      <c r="HO1036" s="370"/>
      <c r="HP1036" s="370"/>
      <c r="HQ1036" s="370"/>
      <c r="HR1036" s="370"/>
      <c r="HS1036" s="370"/>
      <c r="HT1036" s="370"/>
      <c r="HU1036" s="370"/>
      <c r="HV1036" s="370"/>
      <c r="HW1036" s="370"/>
      <c r="HX1036" s="370"/>
      <c r="HY1036" s="370"/>
      <c r="HZ1036" s="370"/>
      <c r="IA1036" s="370"/>
      <c r="IB1036" s="370"/>
      <c r="IC1036" s="370"/>
      <c r="ID1036" s="370"/>
      <c r="IE1036" s="370"/>
      <c r="IF1036" s="370"/>
      <c r="IG1036" s="370"/>
      <c r="IH1036" s="370"/>
      <c r="II1036" s="370"/>
      <c r="IJ1036" s="370"/>
      <c r="IK1036" s="370"/>
    </row>
    <row r="1037" spans="1:245" s="363" customFormat="1" ht="13.5">
      <c r="A1037" s="588"/>
      <c r="B1037" s="588"/>
      <c r="C1037" s="588"/>
      <c r="D1037" s="588"/>
      <c r="E1037" s="732"/>
      <c r="F1037" s="732"/>
      <c r="G1037" s="732"/>
      <c r="H1037" s="689"/>
      <c r="I1037" s="732"/>
      <c r="J1037" s="732"/>
      <c r="K1037" s="732"/>
      <c r="ED1037" s="370"/>
      <c r="EE1037" s="370"/>
      <c r="EH1037" s="370"/>
      <c r="EN1037" s="370"/>
      <c r="EO1037" s="370"/>
      <c r="ER1037" s="370"/>
      <c r="ES1037" s="370"/>
      <c r="ET1037" s="370"/>
      <c r="EU1037" s="370"/>
      <c r="EV1037" s="370"/>
      <c r="EW1037" s="370"/>
      <c r="EX1037" s="370"/>
      <c r="EY1037" s="370"/>
      <c r="EZ1037" s="370"/>
      <c r="FA1037" s="370"/>
      <c r="FB1037" s="370"/>
      <c r="FC1037" s="370"/>
      <c r="FD1037" s="370"/>
      <c r="FE1037" s="370"/>
      <c r="FF1037" s="370"/>
      <c r="FG1037" s="370"/>
      <c r="FH1037" s="370"/>
      <c r="FI1037" s="370"/>
      <c r="FJ1037" s="370"/>
      <c r="FK1037" s="370"/>
      <c r="FL1037" s="370"/>
      <c r="FM1037" s="370"/>
      <c r="FN1037" s="370"/>
      <c r="FO1037" s="370"/>
      <c r="FP1037" s="370"/>
      <c r="FQ1037" s="370"/>
      <c r="FR1037" s="370"/>
      <c r="FS1037" s="370"/>
      <c r="FT1037" s="370"/>
      <c r="FU1037" s="370"/>
      <c r="FV1037" s="370"/>
      <c r="FW1037" s="370"/>
      <c r="FX1037" s="370"/>
      <c r="FY1037" s="370"/>
      <c r="FZ1037" s="370"/>
      <c r="GA1037" s="370"/>
      <c r="GB1037" s="370"/>
      <c r="GC1037" s="370"/>
      <c r="GD1037" s="370"/>
      <c r="GE1037" s="370"/>
      <c r="GF1037" s="370"/>
      <c r="GG1037" s="370"/>
      <c r="GH1037" s="370"/>
      <c r="GI1037" s="370"/>
      <c r="GJ1037" s="370"/>
      <c r="GK1037" s="370"/>
      <c r="GL1037" s="370"/>
      <c r="GM1037" s="370"/>
      <c r="GN1037" s="370"/>
      <c r="GO1037" s="370"/>
      <c r="GP1037" s="370"/>
      <c r="GQ1037" s="370"/>
      <c r="GR1037" s="370"/>
      <c r="GS1037" s="370"/>
      <c r="GT1037" s="370"/>
      <c r="GU1037" s="370"/>
      <c r="GV1037" s="370"/>
      <c r="GW1037" s="370"/>
      <c r="GX1037" s="370"/>
      <c r="GY1037" s="370"/>
      <c r="GZ1037" s="370"/>
      <c r="HA1037" s="370"/>
      <c r="HB1037" s="370"/>
      <c r="HC1037" s="370"/>
      <c r="HD1037" s="370"/>
      <c r="HE1037" s="370"/>
      <c r="HF1037" s="370"/>
      <c r="HG1037" s="370"/>
      <c r="HH1037" s="370"/>
      <c r="HI1037" s="370"/>
      <c r="HJ1037" s="370"/>
      <c r="HK1037" s="370"/>
      <c r="HL1037" s="370"/>
      <c r="HM1037" s="370"/>
      <c r="HN1037" s="370"/>
      <c r="HO1037" s="370"/>
      <c r="HP1037" s="370"/>
      <c r="HQ1037" s="370"/>
      <c r="HR1037" s="370"/>
      <c r="HS1037" s="370"/>
      <c r="HT1037" s="370"/>
      <c r="HU1037" s="370"/>
      <c r="HV1037" s="370"/>
      <c r="HW1037" s="370"/>
      <c r="HX1037" s="370"/>
      <c r="HY1037" s="370"/>
      <c r="HZ1037" s="370"/>
      <c r="IA1037" s="370"/>
      <c r="IB1037" s="370"/>
      <c r="IC1037" s="370"/>
      <c r="ID1037" s="370"/>
      <c r="IE1037" s="370"/>
      <c r="IF1037" s="370"/>
      <c r="IG1037" s="370"/>
      <c r="IH1037" s="370"/>
      <c r="II1037" s="370"/>
      <c r="IJ1037" s="370"/>
      <c r="IK1037" s="370"/>
    </row>
    <row r="1038" spans="1:245" s="363" customFormat="1" ht="15.75">
      <c r="A1038" s="568" t="s">
        <v>65</v>
      </c>
      <c r="B1038" s="568"/>
      <c r="C1038" s="568"/>
      <c r="D1038" s="373"/>
      <c r="E1038" s="422"/>
      <c r="F1038" s="546"/>
      <c r="G1038" s="546"/>
      <c r="H1038" s="547"/>
      <c r="I1038" s="547"/>
      <c r="J1038" s="547"/>
      <c r="K1038" s="547"/>
      <c r="EA1038" s="370"/>
      <c r="ED1038" s="370"/>
      <c r="EE1038" s="370"/>
      <c r="EF1038" s="370"/>
      <c r="EG1038" s="370"/>
      <c r="EH1038" s="370"/>
      <c r="EI1038" s="370"/>
      <c r="EJ1038" s="370"/>
      <c r="EK1038" s="370"/>
      <c r="EL1038" s="370"/>
      <c r="EM1038" s="370"/>
      <c r="EN1038" s="370"/>
      <c r="EO1038" s="370"/>
      <c r="EP1038" s="370"/>
      <c r="EQ1038" s="370"/>
      <c r="ER1038" s="370"/>
      <c r="ES1038" s="370"/>
      <c r="ET1038" s="370"/>
      <c r="EU1038" s="370"/>
      <c r="EV1038" s="370"/>
      <c r="EW1038" s="370"/>
      <c r="EX1038" s="370"/>
      <c r="EY1038" s="370"/>
      <c r="EZ1038" s="370"/>
      <c r="FA1038" s="370"/>
      <c r="FB1038" s="370"/>
      <c r="FC1038" s="370"/>
      <c r="FD1038" s="370"/>
      <c r="FE1038" s="370"/>
      <c r="FF1038" s="370"/>
      <c r="FG1038" s="370"/>
      <c r="FH1038" s="370"/>
      <c r="FI1038" s="370"/>
      <c r="FJ1038" s="370"/>
      <c r="FK1038" s="370"/>
      <c r="FL1038" s="370"/>
      <c r="FM1038" s="370"/>
      <c r="FN1038" s="370"/>
      <c r="FO1038" s="370"/>
      <c r="FP1038" s="370"/>
      <c r="FQ1038" s="370"/>
      <c r="FR1038" s="370"/>
      <c r="FS1038" s="370"/>
      <c r="FT1038" s="370"/>
      <c r="FU1038" s="370"/>
      <c r="FV1038" s="370"/>
      <c r="FW1038" s="370"/>
      <c r="FX1038" s="370"/>
      <c r="FY1038" s="370"/>
      <c r="FZ1038" s="370"/>
      <c r="GA1038" s="370"/>
      <c r="GB1038" s="370"/>
      <c r="GC1038" s="370"/>
      <c r="GD1038" s="370"/>
      <c r="GE1038" s="370"/>
      <c r="GF1038" s="370"/>
      <c r="GG1038" s="370"/>
      <c r="GH1038" s="370"/>
      <c r="GI1038" s="370"/>
      <c r="GJ1038" s="370"/>
      <c r="GK1038" s="370"/>
      <c r="GL1038" s="370"/>
      <c r="GM1038" s="370"/>
      <c r="GN1038" s="370"/>
      <c r="GO1038" s="370"/>
      <c r="GP1038" s="370"/>
      <c r="GQ1038" s="370"/>
      <c r="GR1038" s="370"/>
      <c r="GS1038" s="370"/>
      <c r="GT1038" s="370"/>
      <c r="GU1038" s="370"/>
      <c r="GV1038" s="370"/>
      <c r="GW1038" s="370"/>
      <c r="GX1038" s="370"/>
      <c r="GY1038" s="370"/>
      <c r="GZ1038" s="370"/>
      <c r="HA1038" s="370"/>
      <c r="HB1038" s="370"/>
      <c r="HC1038" s="370"/>
      <c r="HD1038" s="370"/>
      <c r="HE1038" s="370"/>
      <c r="HF1038" s="370"/>
      <c r="HG1038" s="370"/>
      <c r="HH1038" s="370"/>
      <c r="HI1038" s="370"/>
      <c r="HJ1038" s="370"/>
      <c r="HK1038" s="370"/>
      <c r="HL1038" s="370"/>
      <c r="HM1038" s="370"/>
      <c r="HN1038" s="370"/>
      <c r="HO1038" s="370"/>
      <c r="HP1038" s="370"/>
      <c r="HQ1038" s="370"/>
      <c r="HR1038" s="370"/>
      <c r="HS1038" s="370"/>
      <c r="HT1038" s="370"/>
      <c r="HU1038" s="370"/>
      <c r="HV1038" s="370"/>
      <c r="HW1038" s="370"/>
      <c r="HX1038" s="370"/>
      <c r="HY1038" s="370"/>
      <c r="HZ1038" s="370"/>
      <c r="IA1038" s="370"/>
      <c r="IB1038" s="370"/>
      <c r="IC1038" s="370"/>
      <c r="ID1038" s="370"/>
      <c r="IE1038" s="370"/>
      <c r="IF1038" s="370"/>
      <c r="IG1038" s="370"/>
      <c r="IH1038" s="370"/>
      <c r="II1038" s="370"/>
      <c r="IJ1038" s="370"/>
      <c r="IK1038" s="370"/>
    </row>
    <row r="1039" spans="1:245" s="363" customFormat="1" ht="13.5">
      <c r="A1039" s="373"/>
      <c r="B1039" s="373"/>
      <c r="C1039" s="373"/>
      <c r="D1039" s="373"/>
      <c r="E1039" s="422"/>
      <c r="F1039" s="546"/>
      <c r="G1039" s="546"/>
      <c r="H1039" s="547"/>
      <c r="I1039" s="547"/>
      <c r="J1039" s="547"/>
      <c r="K1039" s="547"/>
      <c r="EA1039" s="370"/>
      <c r="ED1039" s="370"/>
      <c r="EE1039" s="370"/>
      <c r="EF1039" s="370"/>
      <c r="EG1039" s="370"/>
      <c r="EH1039" s="370"/>
      <c r="EI1039" s="370"/>
      <c r="EJ1039" s="370"/>
      <c r="EK1039" s="370"/>
      <c r="EL1039" s="370"/>
      <c r="EM1039" s="370"/>
      <c r="EN1039" s="370"/>
      <c r="EO1039" s="370"/>
      <c r="EP1039" s="370"/>
      <c r="EQ1039" s="370"/>
      <c r="ER1039" s="370"/>
      <c r="ES1039" s="370"/>
      <c r="ET1039" s="370"/>
      <c r="EU1039" s="370"/>
      <c r="EV1039" s="370"/>
      <c r="EW1039" s="370"/>
      <c r="EX1039" s="370"/>
      <c r="EY1039" s="370"/>
      <c r="EZ1039" s="370"/>
      <c r="FA1039" s="370"/>
      <c r="FB1039" s="370"/>
      <c r="FC1039" s="370"/>
      <c r="FD1039" s="370"/>
      <c r="FE1039" s="370"/>
      <c r="FF1039" s="370"/>
      <c r="FG1039" s="370"/>
      <c r="FH1039" s="370"/>
      <c r="FI1039" s="370"/>
      <c r="FJ1039" s="370"/>
      <c r="FK1039" s="370"/>
      <c r="FL1039" s="370"/>
      <c r="FM1039" s="370"/>
      <c r="FN1039" s="370"/>
      <c r="FO1039" s="370"/>
      <c r="FP1039" s="370"/>
      <c r="FQ1039" s="370"/>
      <c r="FR1039" s="370"/>
      <c r="FS1039" s="370"/>
      <c r="FT1039" s="370"/>
      <c r="FU1039" s="370"/>
      <c r="FV1039" s="370"/>
      <c r="FW1039" s="370"/>
      <c r="FX1039" s="370"/>
      <c r="FY1039" s="370"/>
      <c r="FZ1039" s="370"/>
      <c r="GA1039" s="370"/>
      <c r="GB1039" s="370"/>
      <c r="GC1039" s="370"/>
      <c r="GD1039" s="370"/>
      <c r="GE1039" s="370"/>
      <c r="GF1039" s="370"/>
      <c r="GG1039" s="370"/>
      <c r="GH1039" s="370"/>
      <c r="GI1039" s="370"/>
      <c r="GJ1039" s="370"/>
      <c r="GK1039" s="370"/>
      <c r="GL1039" s="370"/>
      <c r="GM1039" s="370"/>
      <c r="GN1039" s="370"/>
      <c r="GO1039" s="370"/>
      <c r="GP1039" s="370"/>
      <c r="GQ1039" s="370"/>
      <c r="GR1039" s="370"/>
      <c r="GS1039" s="370"/>
      <c r="GT1039" s="370"/>
      <c r="GU1039" s="370"/>
      <c r="GV1039" s="370"/>
      <c r="GW1039" s="370"/>
      <c r="GX1039" s="370"/>
      <c r="GY1039" s="370"/>
      <c r="GZ1039" s="370"/>
      <c r="HA1039" s="370"/>
      <c r="HB1039" s="370"/>
      <c r="HC1039" s="370"/>
      <c r="HD1039" s="370"/>
      <c r="HE1039" s="370"/>
      <c r="HF1039" s="370"/>
      <c r="HG1039" s="370"/>
      <c r="HH1039" s="370"/>
      <c r="HI1039" s="370"/>
      <c r="HJ1039" s="370"/>
      <c r="HK1039" s="370"/>
      <c r="HL1039" s="370"/>
      <c r="HM1039" s="370"/>
      <c r="HN1039" s="370"/>
      <c r="HO1039" s="370"/>
      <c r="HP1039" s="370"/>
      <c r="HQ1039" s="370"/>
      <c r="HR1039" s="370"/>
      <c r="HS1039" s="370"/>
      <c r="HT1039" s="370"/>
      <c r="HU1039" s="370"/>
      <c r="HV1039" s="370"/>
      <c r="HW1039" s="370"/>
      <c r="HX1039" s="370"/>
      <c r="HY1039" s="370"/>
      <c r="HZ1039" s="370"/>
      <c r="IA1039" s="370"/>
      <c r="IB1039" s="370"/>
      <c r="IC1039" s="370"/>
      <c r="ID1039" s="370"/>
      <c r="IE1039" s="370"/>
      <c r="IF1039" s="370"/>
      <c r="IG1039" s="370"/>
      <c r="IH1039" s="370"/>
      <c r="II1039" s="370"/>
      <c r="IJ1039" s="370"/>
      <c r="IK1039" s="370"/>
    </row>
    <row r="1040" spans="1:245" s="363" customFormat="1" ht="12" customHeight="1">
      <c r="A1040" s="590"/>
      <c r="B1040" s="590"/>
      <c r="C1040" s="590"/>
      <c r="D1040" s="595"/>
      <c r="E1040" s="750" t="s">
        <v>39</v>
      </c>
      <c r="F1040" s="729"/>
      <c r="G1040" s="751"/>
      <c r="H1040" s="667"/>
      <c r="I1040" s="752" t="s">
        <v>466</v>
      </c>
      <c r="J1040" s="753"/>
      <c r="K1040" s="730"/>
      <c r="EE1040" s="370"/>
      <c r="EF1040" s="370"/>
      <c r="EG1040" s="370"/>
      <c r="EI1040" s="370"/>
      <c r="EJ1040" s="370"/>
      <c r="EK1040" s="370"/>
      <c r="EL1040" s="370"/>
      <c r="EM1040" s="370"/>
      <c r="EN1040" s="370"/>
      <c r="EO1040" s="370"/>
      <c r="EP1040" s="370"/>
      <c r="EQ1040" s="370"/>
      <c r="ER1040" s="370"/>
      <c r="ES1040" s="370"/>
      <c r="ET1040" s="370"/>
      <c r="EU1040" s="370"/>
      <c r="EV1040" s="370"/>
      <c r="EW1040" s="370"/>
      <c r="EX1040" s="370"/>
      <c r="EY1040" s="370"/>
      <c r="EZ1040" s="370"/>
      <c r="FA1040" s="370"/>
      <c r="FB1040" s="370"/>
      <c r="FC1040" s="370"/>
      <c r="FD1040" s="370"/>
      <c r="FE1040" s="370"/>
      <c r="FF1040" s="370"/>
      <c r="FG1040" s="370"/>
      <c r="FH1040" s="370"/>
      <c r="FI1040" s="370"/>
      <c r="FJ1040" s="370"/>
      <c r="FK1040" s="370"/>
      <c r="FL1040" s="370"/>
      <c r="FM1040" s="370"/>
      <c r="FN1040" s="370"/>
      <c r="FO1040" s="370"/>
      <c r="FP1040" s="370"/>
      <c r="FQ1040" s="370"/>
      <c r="FR1040" s="370"/>
      <c r="FS1040" s="370"/>
      <c r="FT1040" s="370"/>
      <c r="FU1040" s="370"/>
      <c r="FV1040" s="370"/>
      <c r="FW1040" s="370"/>
      <c r="FX1040" s="370"/>
      <c r="FY1040" s="370"/>
      <c r="FZ1040" s="370"/>
      <c r="GA1040" s="370"/>
      <c r="GB1040" s="370"/>
      <c r="GC1040" s="370"/>
      <c r="GD1040" s="370"/>
      <c r="GE1040" s="370"/>
      <c r="GF1040" s="370"/>
      <c r="GG1040" s="370"/>
      <c r="GH1040" s="370"/>
      <c r="GI1040" s="370"/>
      <c r="GJ1040" s="370"/>
      <c r="GK1040" s="370"/>
      <c r="GL1040" s="370"/>
      <c r="GM1040" s="370"/>
      <c r="GN1040" s="370"/>
      <c r="GO1040" s="370"/>
      <c r="GP1040" s="370"/>
      <c r="GQ1040" s="370"/>
      <c r="GR1040" s="370"/>
      <c r="GS1040" s="370"/>
      <c r="GT1040" s="370"/>
      <c r="GU1040" s="370"/>
      <c r="GV1040" s="370"/>
      <c r="GW1040" s="370"/>
      <c r="GX1040" s="370"/>
      <c r="GY1040" s="370"/>
      <c r="GZ1040" s="370"/>
      <c r="HA1040" s="370"/>
      <c r="HB1040" s="370"/>
      <c r="HC1040" s="370"/>
      <c r="HD1040" s="370"/>
      <c r="HE1040" s="370"/>
      <c r="HF1040" s="370"/>
      <c r="HG1040" s="370"/>
      <c r="HH1040" s="370"/>
      <c r="HI1040" s="370"/>
      <c r="HJ1040" s="370"/>
      <c r="HK1040" s="370"/>
      <c r="HL1040" s="370"/>
      <c r="HM1040" s="370"/>
      <c r="HN1040" s="370"/>
      <c r="HO1040" s="370"/>
      <c r="HP1040" s="370"/>
      <c r="HQ1040" s="370"/>
      <c r="HR1040" s="370"/>
      <c r="HS1040" s="370"/>
      <c r="HT1040" s="370"/>
      <c r="HU1040" s="370"/>
      <c r="HV1040" s="370"/>
      <c r="HW1040" s="370"/>
      <c r="HX1040" s="370"/>
      <c r="HY1040" s="370"/>
      <c r="HZ1040" s="370"/>
      <c r="IA1040" s="370"/>
      <c r="IB1040" s="370"/>
      <c r="IC1040" s="370"/>
      <c r="ID1040" s="370"/>
      <c r="IE1040" s="370"/>
      <c r="IF1040" s="370"/>
      <c r="IG1040" s="370"/>
      <c r="IH1040" s="370"/>
      <c r="II1040" s="370"/>
      <c r="IJ1040" s="370"/>
      <c r="IK1040" s="370"/>
    </row>
    <row r="1041" spans="1:245" s="363" customFormat="1" ht="13.5">
      <c r="A1041" s="590"/>
      <c r="B1041" s="590"/>
      <c r="C1041" s="590"/>
      <c r="D1041" s="590"/>
      <c r="E1041" s="741" t="s">
        <v>474</v>
      </c>
      <c r="F1041" s="1054" t="s">
        <v>286</v>
      </c>
      <c r="G1041" s="1054"/>
      <c r="H1041" s="545"/>
      <c r="I1041" s="742" t="s">
        <v>474</v>
      </c>
      <c r="J1041" s="1053" t="s">
        <v>286</v>
      </c>
      <c r="K1041" s="1053"/>
      <c r="EC1041" s="370"/>
      <c r="ED1041" s="370"/>
      <c r="EE1041" s="370"/>
      <c r="EF1041" s="370"/>
      <c r="EG1041" s="370"/>
      <c r="EH1041" s="370"/>
      <c r="EI1041" s="370"/>
      <c r="EJ1041" s="370"/>
      <c r="EK1041" s="370"/>
      <c r="EL1041" s="370"/>
      <c r="EM1041" s="370"/>
      <c r="EN1041" s="370"/>
      <c r="EO1041" s="370"/>
      <c r="EP1041" s="370"/>
      <c r="EQ1041" s="370"/>
      <c r="ER1041" s="370"/>
      <c r="ES1041" s="370"/>
      <c r="ET1041" s="370"/>
      <c r="EU1041" s="370"/>
      <c r="EV1041" s="370"/>
      <c r="EW1041" s="370"/>
      <c r="EX1041" s="370"/>
      <c r="EY1041" s="370"/>
      <c r="EZ1041" s="370"/>
      <c r="FA1041" s="370"/>
      <c r="FB1041" s="370"/>
      <c r="FC1041" s="370"/>
      <c r="FD1041" s="370"/>
      <c r="FE1041" s="370"/>
      <c r="FF1041" s="370"/>
      <c r="FG1041" s="370"/>
      <c r="FH1041" s="370"/>
      <c r="FI1041" s="370"/>
      <c r="FJ1041" s="370"/>
      <c r="FK1041" s="370"/>
      <c r="FL1041" s="370"/>
      <c r="FM1041" s="370"/>
      <c r="FN1041" s="370"/>
      <c r="FO1041" s="370"/>
      <c r="FP1041" s="370"/>
      <c r="FQ1041" s="370"/>
      <c r="FR1041" s="370"/>
      <c r="FS1041" s="370"/>
      <c r="FT1041" s="370"/>
      <c r="FU1041" s="370"/>
      <c r="FV1041" s="370"/>
      <c r="FW1041" s="370"/>
      <c r="FX1041" s="370"/>
      <c r="FY1041" s="370"/>
      <c r="FZ1041" s="370"/>
      <c r="GA1041" s="370"/>
      <c r="GB1041" s="370"/>
      <c r="GC1041" s="370"/>
      <c r="GD1041" s="370"/>
      <c r="GE1041" s="370"/>
      <c r="GF1041" s="370"/>
      <c r="GG1041" s="370"/>
      <c r="GH1041" s="370"/>
      <c r="GI1041" s="370"/>
      <c r="GJ1041" s="370"/>
      <c r="GK1041" s="370"/>
      <c r="GL1041" s="370"/>
      <c r="GM1041" s="370"/>
      <c r="GN1041" s="370"/>
      <c r="GO1041" s="370"/>
      <c r="GP1041" s="370"/>
      <c r="GQ1041" s="370"/>
      <c r="GR1041" s="370"/>
      <c r="GS1041" s="370"/>
      <c r="GT1041" s="370"/>
      <c r="GU1041" s="370"/>
      <c r="GV1041" s="370"/>
      <c r="GW1041" s="370"/>
      <c r="GX1041" s="370"/>
      <c r="GY1041" s="370"/>
      <c r="GZ1041" s="370"/>
      <c r="HA1041" s="370"/>
      <c r="HB1041" s="370"/>
      <c r="HC1041" s="370"/>
      <c r="HD1041" s="370"/>
      <c r="HE1041" s="370"/>
      <c r="HF1041" s="370"/>
      <c r="HG1041" s="370"/>
      <c r="HH1041" s="370"/>
      <c r="HI1041" s="370"/>
      <c r="HJ1041" s="370"/>
      <c r="HK1041" s="370"/>
      <c r="HL1041" s="370"/>
      <c r="HM1041" s="370"/>
      <c r="HN1041" s="370"/>
      <c r="HO1041" s="370"/>
      <c r="HP1041" s="370"/>
      <c r="HQ1041" s="370"/>
      <c r="HR1041" s="370"/>
      <c r="HS1041" s="370"/>
      <c r="HT1041" s="370"/>
      <c r="HU1041" s="370"/>
      <c r="HV1041" s="370"/>
      <c r="HW1041" s="370"/>
      <c r="HX1041" s="370"/>
      <c r="HY1041" s="370"/>
      <c r="HZ1041" s="370"/>
      <c r="IA1041" s="370"/>
      <c r="IB1041" s="370"/>
      <c r="IC1041" s="370"/>
      <c r="ID1041" s="370"/>
      <c r="IE1041" s="370"/>
      <c r="IF1041" s="370"/>
      <c r="IG1041" s="370"/>
      <c r="IH1041" s="370"/>
      <c r="II1041" s="370"/>
      <c r="IJ1041" s="370"/>
      <c r="IK1041" s="370"/>
    </row>
    <row r="1042" spans="1:245" s="363" customFormat="1" ht="13.5">
      <c r="A1042" s="720" t="s">
        <v>258</v>
      </c>
      <c r="B1042" s="720"/>
      <c r="C1042" s="720"/>
      <c r="D1042" s="720"/>
      <c r="E1042" s="744" t="s">
        <v>475</v>
      </c>
      <c r="F1042" s="744" t="s">
        <v>256</v>
      </c>
      <c r="G1042" s="744" t="s">
        <v>257</v>
      </c>
      <c r="H1042" s="744"/>
      <c r="I1042" s="744" t="s">
        <v>475</v>
      </c>
      <c r="J1042" s="744" t="s">
        <v>256</v>
      </c>
      <c r="K1042" s="744" t="s">
        <v>257</v>
      </c>
      <c r="ED1042" s="370"/>
      <c r="EE1042" s="370"/>
      <c r="EF1042" s="370"/>
      <c r="EG1042" s="370"/>
      <c r="EH1042" s="370"/>
      <c r="EI1042" s="370"/>
      <c r="EJ1042" s="370"/>
      <c r="EK1042" s="370"/>
      <c r="EL1042" s="370"/>
      <c r="EM1042" s="370"/>
      <c r="EN1042" s="370"/>
      <c r="EO1042" s="370"/>
      <c r="EP1042" s="370"/>
      <c r="EQ1042" s="370"/>
      <c r="ER1042" s="370"/>
      <c r="ES1042" s="370"/>
      <c r="ET1042" s="370"/>
      <c r="EU1042" s="370"/>
      <c r="EV1042" s="370"/>
      <c r="EW1042" s="370"/>
      <c r="EX1042" s="370"/>
      <c r="EY1042" s="370"/>
      <c r="EZ1042" s="370"/>
      <c r="FA1042" s="370"/>
      <c r="FB1042" s="370"/>
      <c r="FC1042" s="370"/>
      <c r="FD1042" s="370"/>
      <c r="FE1042" s="370"/>
      <c r="FF1042" s="370"/>
      <c r="FG1042" s="370"/>
      <c r="FH1042" s="370"/>
      <c r="FI1042" s="370"/>
      <c r="FJ1042" s="370"/>
      <c r="FK1042" s="370"/>
      <c r="FL1042" s="370"/>
      <c r="FM1042" s="370"/>
      <c r="FN1042" s="370"/>
      <c r="FO1042" s="370"/>
      <c r="FP1042" s="370"/>
      <c r="FQ1042" s="370"/>
      <c r="FR1042" s="370"/>
      <c r="FS1042" s="370"/>
      <c r="FT1042" s="370"/>
      <c r="FU1042" s="370"/>
      <c r="FV1042" s="370"/>
      <c r="FW1042" s="370"/>
      <c r="FX1042" s="370"/>
      <c r="FY1042" s="370"/>
      <c r="FZ1042" s="370"/>
      <c r="GA1042" s="370"/>
      <c r="GB1042" s="370"/>
      <c r="GC1042" s="370"/>
      <c r="GD1042" s="370"/>
      <c r="GE1042" s="370"/>
      <c r="GF1042" s="370"/>
      <c r="GG1042" s="370"/>
      <c r="GH1042" s="370"/>
      <c r="GI1042" s="370"/>
      <c r="GJ1042" s="370"/>
      <c r="GK1042" s="370"/>
      <c r="GL1042" s="370"/>
      <c r="GM1042" s="370"/>
      <c r="GN1042" s="370"/>
      <c r="GO1042" s="370"/>
      <c r="GP1042" s="370"/>
      <c r="GQ1042" s="370"/>
      <c r="GR1042" s="370"/>
      <c r="GS1042" s="370"/>
      <c r="GT1042" s="370"/>
      <c r="GU1042" s="370"/>
      <c r="GV1042" s="370"/>
      <c r="GW1042" s="370"/>
      <c r="GX1042" s="370"/>
      <c r="GY1042" s="370"/>
      <c r="GZ1042" s="370"/>
      <c r="HA1042" s="370"/>
      <c r="HB1042" s="370"/>
      <c r="HC1042" s="370"/>
      <c r="HD1042" s="370"/>
      <c r="HE1042" s="370"/>
      <c r="HF1042" s="370"/>
      <c r="HG1042" s="370"/>
      <c r="HH1042" s="370"/>
      <c r="HI1042" s="370"/>
      <c r="HJ1042" s="370"/>
      <c r="HK1042" s="370"/>
      <c r="HL1042" s="370"/>
      <c r="HM1042" s="370"/>
      <c r="HN1042" s="370"/>
      <c r="HO1042" s="370"/>
      <c r="HP1042" s="370"/>
      <c r="HQ1042" s="370"/>
      <c r="HR1042" s="370"/>
      <c r="HS1042" s="370"/>
      <c r="HT1042" s="370"/>
      <c r="HU1042" s="370"/>
      <c r="HV1042" s="370"/>
      <c r="HW1042" s="370"/>
      <c r="HX1042" s="370"/>
      <c r="HY1042" s="370"/>
      <c r="HZ1042" s="370"/>
      <c r="IA1042" s="370"/>
      <c r="IB1042" s="370"/>
      <c r="IC1042" s="370"/>
      <c r="ID1042" s="370"/>
      <c r="IE1042" s="370"/>
      <c r="IF1042" s="370"/>
      <c r="IG1042" s="370"/>
      <c r="IH1042" s="370"/>
      <c r="II1042" s="370"/>
      <c r="IJ1042" s="370"/>
      <c r="IK1042" s="370"/>
    </row>
    <row r="1043" spans="1:245" s="363" customFormat="1" ht="13.5">
      <c r="A1043" s="603" t="s">
        <v>259</v>
      </c>
      <c r="B1043" s="603"/>
      <c r="C1043" s="603"/>
      <c r="D1043" s="603"/>
      <c r="E1043" s="637">
        <v>1612104</v>
      </c>
      <c r="F1043" s="637">
        <v>43155</v>
      </c>
      <c r="G1043" s="637">
        <v>15730</v>
      </c>
      <c r="H1043" s="636"/>
      <c r="I1043" s="637">
        <v>1351036</v>
      </c>
      <c r="J1043" s="637">
        <v>8650</v>
      </c>
      <c r="K1043" s="637">
        <v>19852</v>
      </c>
      <c r="EB1043" s="370"/>
      <c r="EC1043" s="370"/>
      <c r="ED1043" s="370"/>
      <c r="EE1043" s="370"/>
      <c r="EF1043" s="370"/>
      <c r="EG1043" s="370"/>
      <c r="EH1043" s="370"/>
      <c r="EI1043" s="370"/>
      <c r="EJ1043" s="370"/>
      <c r="EK1043" s="370"/>
      <c r="EL1043" s="370"/>
      <c r="EM1043" s="370"/>
      <c r="EN1043" s="370"/>
      <c r="EO1043" s="370"/>
      <c r="EQ1043" s="370"/>
      <c r="ER1043" s="370"/>
      <c r="ES1043" s="370"/>
      <c r="ET1043" s="370"/>
      <c r="EU1043" s="370"/>
      <c r="EV1043" s="370"/>
      <c r="EW1043" s="370"/>
      <c r="EX1043" s="370"/>
      <c r="EY1043" s="370"/>
      <c r="EZ1043" s="370"/>
      <c r="FA1043" s="370"/>
      <c r="FB1043" s="370"/>
      <c r="FC1043" s="370"/>
      <c r="FD1043" s="370"/>
      <c r="FE1043" s="370"/>
      <c r="FF1043" s="370"/>
      <c r="FG1043" s="370"/>
      <c r="FH1043" s="370"/>
      <c r="FI1043" s="370"/>
      <c r="FJ1043" s="370"/>
      <c r="FK1043" s="370"/>
      <c r="FL1043" s="370"/>
      <c r="FM1043" s="370"/>
      <c r="FN1043" s="370"/>
      <c r="FO1043" s="370"/>
      <c r="FP1043" s="370"/>
      <c r="FQ1043" s="370"/>
      <c r="FR1043" s="370"/>
      <c r="FS1043" s="370"/>
      <c r="FT1043" s="370"/>
      <c r="FU1043" s="370"/>
      <c r="FV1043" s="370"/>
      <c r="FW1043" s="370"/>
      <c r="FX1043" s="370"/>
      <c r="FY1043" s="370"/>
      <c r="FZ1043" s="370"/>
      <c r="GA1043" s="370"/>
      <c r="GB1043" s="370"/>
      <c r="GC1043" s="370"/>
      <c r="GD1043" s="370"/>
      <c r="GE1043" s="370"/>
      <c r="GF1043" s="370"/>
      <c r="GG1043" s="370"/>
      <c r="GH1043" s="370"/>
      <c r="GI1043" s="370"/>
      <c r="GJ1043" s="370"/>
      <c r="GK1043" s="370"/>
      <c r="GL1043" s="370"/>
      <c r="GM1043" s="370"/>
      <c r="GN1043" s="370"/>
      <c r="GO1043" s="370"/>
      <c r="GP1043" s="370"/>
      <c r="GQ1043" s="370"/>
      <c r="GR1043" s="370"/>
      <c r="GS1043" s="370"/>
      <c r="GT1043" s="370"/>
      <c r="GU1043" s="370"/>
      <c r="GV1043" s="370"/>
      <c r="GW1043" s="370"/>
      <c r="GX1043" s="370"/>
      <c r="GY1043" s="370"/>
      <c r="GZ1043" s="370"/>
      <c r="HA1043" s="370"/>
      <c r="HB1043" s="370"/>
      <c r="HC1043" s="370"/>
      <c r="HD1043" s="370"/>
      <c r="HE1043" s="370"/>
      <c r="HF1043" s="370"/>
      <c r="HG1043" s="370"/>
      <c r="HH1043" s="370"/>
      <c r="HI1043" s="370"/>
      <c r="HJ1043" s="370"/>
      <c r="HK1043" s="370"/>
      <c r="HL1043" s="370"/>
      <c r="HM1043" s="370"/>
      <c r="HN1043" s="370"/>
      <c r="HO1043" s="370"/>
      <c r="HP1043" s="370"/>
      <c r="HQ1043" s="370"/>
      <c r="HR1043" s="370"/>
      <c r="HS1043" s="370"/>
      <c r="HT1043" s="370"/>
      <c r="HU1043" s="370"/>
      <c r="HV1043" s="370"/>
      <c r="HW1043" s="370"/>
      <c r="HX1043" s="370"/>
      <c r="HY1043" s="370"/>
      <c r="HZ1043" s="370"/>
      <c r="IA1043" s="370"/>
      <c r="IB1043" s="370"/>
      <c r="IC1043" s="370"/>
      <c r="ID1043" s="370"/>
      <c r="IE1043" s="370"/>
      <c r="IF1043" s="370"/>
      <c r="IG1043" s="370"/>
      <c r="IH1043" s="370"/>
      <c r="II1043" s="370"/>
      <c r="IJ1043" s="370"/>
      <c r="IK1043" s="370"/>
    </row>
    <row r="1044" spans="1:245" s="363" customFormat="1" ht="13.5">
      <c r="A1044" s="607" t="s">
        <v>260</v>
      </c>
      <c r="B1044" s="607"/>
      <c r="C1044" s="607"/>
      <c r="D1044" s="607"/>
      <c r="E1044" s="637">
        <v>105680027</v>
      </c>
      <c r="F1044" s="637">
        <v>14608</v>
      </c>
      <c r="G1044" s="637">
        <v>8584</v>
      </c>
      <c r="H1044" s="636"/>
      <c r="I1044" s="637">
        <v>95087</v>
      </c>
      <c r="J1044" s="636">
        <v>3508</v>
      </c>
      <c r="K1044" s="636">
        <v>2956</v>
      </c>
      <c r="DX1044" s="370"/>
      <c r="EC1044" s="370"/>
      <c r="ED1044" s="370"/>
      <c r="EE1044" s="370"/>
      <c r="EF1044" s="370"/>
      <c r="EG1044" s="370"/>
      <c r="EH1044" s="370"/>
      <c r="EI1044" s="370"/>
      <c r="EJ1044" s="370"/>
      <c r="EK1044" s="370"/>
      <c r="EL1044" s="370"/>
      <c r="EM1044" s="370"/>
      <c r="EN1044" s="370"/>
      <c r="EO1044" s="370"/>
      <c r="EP1044" s="370"/>
      <c r="ER1044" s="370"/>
      <c r="ES1044" s="370"/>
      <c r="ET1044" s="370"/>
      <c r="EU1044" s="370"/>
      <c r="EV1044" s="370"/>
      <c r="EW1044" s="370"/>
      <c r="EX1044" s="370"/>
      <c r="EY1044" s="370"/>
      <c r="EZ1044" s="370"/>
      <c r="FA1044" s="370"/>
      <c r="FB1044" s="370"/>
      <c r="FC1044" s="370"/>
      <c r="FD1044" s="370"/>
      <c r="FE1044" s="370"/>
      <c r="FF1044" s="370"/>
      <c r="FG1044" s="370"/>
      <c r="FH1044" s="370"/>
      <c r="FI1044" s="370"/>
      <c r="FJ1044" s="370"/>
      <c r="FK1044" s="370"/>
      <c r="FL1044" s="370"/>
      <c r="FM1044" s="370"/>
      <c r="FN1044" s="370"/>
      <c r="FO1044" s="370"/>
      <c r="FP1044" s="370"/>
      <c r="FQ1044" s="370"/>
      <c r="FR1044" s="370"/>
      <c r="FS1044" s="370"/>
      <c r="FT1044" s="370"/>
      <c r="FU1044" s="370"/>
      <c r="FV1044" s="370"/>
      <c r="FW1044" s="370"/>
      <c r="FX1044" s="370"/>
      <c r="FY1044" s="370"/>
      <c r="FZ1044" s="370"/>
      <c r="GA1044" s="370"/>
      <c r="GB1044" s="370"/>
      <c r="GC1044" s="370"/>
      <c r="GD1044" s="370"/>
      <c r="GE1044" s="370"/>
      <c r="GF1044" s="370"/>
      <c r="GG1044" s="370"/>
      <c r="GH1044" s="370"/>
      <c r="GI1044" s="370"/>
      <c r="GJ1044" s="370"/>
      <c r="GK1044" s="370"/>
      <c r="GL1044" s="370"/>
      <c r="GM1044" s="370"/>
      <c r="GN1044" s="370"/>
      <c r="GO1044" s="370"/>
      <c r="GP1044" s="370"/>
      <c r="GQ1044" s="370"/>
      <c r="GR1044" s="370"/>
      <c r="GS1044" s="370"/>
      <c r="GT1044" s="370"/>
      <c r="GU1044" s="370"/>
      <c r="GV1044" s="370"/>
      <c r="GW1044" s="370"/>
      <c r="GX1044" s="370"/>
      <c r="GY1044" s="370"/>
      <c r="GZ1044" s="370"/>
      <c r="HA1044" s="370"/>
      <c r="HB1044" s="370"/>
      <c r="HC1044" s="370"/>
      <c r="HD1044" s="370"/>
      <c r="HE1044" s="370"/>
      <c r="HF1044" s="370"/>
      <c r="HG1044" s="370"/>
      <c r="HH1044" s="370"/>
      <c r="HI1044" s="370"/>
      <c r="HJ1044" s="370"/>
      <c r="HK1044" s="370"/>
      <c r="HL1044" s="370"/>
      <c r="HM1044" s="370"/>
      <c r="HN1044" s="370"/>
      <c r="HO1044" s="370"/>
      <c r="HP1044" s="370"/>
      <c r="HQ1044" s="370"/>
      <c r="HR1044" s="370"/>
      <c r="HS1044" s="370"/>
      <c r="HT1044" s="370"/>
      <c r="HU1044" s="370"/>
      <c r="HV1044" s="370"/>
      <c r="HW1044" s="370"/>
      <c r="HX1044" s="370"/>
      <c r="HY1044" s="370"/>
      <c r="HZ1044" s="370"/>
      <c r="IA1044" s="370"/>
      <c r="IB1044" s="370"/>
      <c r="IC1044" s="370"/>
      <c r="ID1044" s="370"/>
      <c r="IE1044" s="370"/>
      <c r="IF1044" s="370"/>
      <c r="IG1044" s="370"/>
      <c r="IH1044" s="370"/>
      <c r="II1044" s="370"/>
      <c r="IJ1044" s="370"/>
      <c r="IK1044" s="370"/>
    </row>
    <row r="1045" spans="1:178" s="363" customFormat="1" ht="13.5">
      <c r="A1045" s="607" t="s">
        <v>438</v>
      </c>
      <c r="B1045" s="607"/>
      <c r="C1045" s="607"/>
      <c r="D1045" s="607"/>
      <c r="E1045" s="637">
        <v>217233</v>
      </c>
      <c r="F1045" s="637">
        <v>46569</v>
      </c>
      <c r="G1045" s="637">
        <v>13420</v>
      </c>
      <c r="H1045" s="638"/>
      <c r="I1045" s="637">
        <v>343192</v>
      </c>
      <c r="J1045" s="638">
        <v>10204</v>
      </c>
      <c r="K1045" s="638">
        <v>11656</v>
      </c>
      <c r="EE1045" s="370"/>
      <c r="EF1045" s="370"/>
      <c r="EJ1045" s="370"/>
      <c r="EQ1045" s="370"/>
      <c r="ER1045" s="370"/>
      <c r="ES1045" s="370"/>
      <c r="ET1045" s="370"/>
      <c r="EU1045" s="370"/>
      <c r="EV1045" s="370"/>
      <c r="EW1045" s="370"/>
      <c r="EX1045" s="370"/>
      <c r="EY1045" s="370"/>
      <c r="EZ1045" s="370"/>
      <c r="FA1045" s="370"/>
      <c r="FB1045" s="370"/>
      <c r="FC1045" s="370"/>
      <c r="FD1045" s="370"/>
      <c r="FE1045" s="370"/>
      <c r="FF1045" s="370"/>
      <c r="FG1045" s="370"/>
      <c r="FH1045" s="370"/>
      <c r="FI1045" s="370"/>
      <c r="FJ1045" s="370"/>
      <c r="FK1045" s="370"/>
      <c r="FL1045" s="370"/>
      <c r="FM1045" s="370"/>
      <c r="FN1045" s="370"/>
      <c r="FO1045" s="370"/>
      <c r="FP1045" s="370"/>
      <c r="FQ1045" s="370"/>
      <c r="FR1045" s="370"/>
      <c r="FS1045" s="370"/>
      <c r="FU1045" s="370"/>
      <c r="FV1045" s="370"/>
    </row>
    <row r="1046" spans="1:178" s="363" customFormat="1" ht="13.5">
      <c r="A1046" s="444"/>
      <c r="B1046" s="444"/>
      <c r="C1046" s="444"/>
      <c r="D1046" s="444"/>
      <c r="E1046" s="723">
        <v>107509364</v>
      </c>
      <c r="F1046" s="723">
        <v>104332</v>
      </c>
      <c r="G1046" s="723">
        <v>37734</v>
      </c>
      <c r="H1046" s="723"/>
      <c r="I1046" s="723">
        <v>1789315</v>
      </c>
      <c r="J1046" s="723">
        <v>22362</v>
      </c>
      <c r="K1046" s="723">
        <v>34463</v>
      </c>
      <c r="EC1046" s="370"/>
      <c r="EF1046" s="370"/>
      <c r="EG1046" s="370"/>
      <c r="EH1046" s="370"/>
      <c r="EL1046" s="370"/>
      <c r="EN1046" s="370"/>
      <c r="EO1046" s="370"/>
      <c r="ER1046" s="370"/>
      <c r="ES1046" s="370"/>
      <c r="ET1046" s="370"/>
      <c r="EU1046" s="370"/>
      <c r="EV1046" s="370"/>
      <c r="EW1046" s="370"/>
      <c r="EX1046" s="370"/>
      <c r="EY1046" s="370"/>
      <c r="EZ1046" s="370"/>
      <c r="FA1046" s="370"/>
      <c r="FB1046" s="370"/>
      <c r="FC1046" s="370"/>
      <c r="FD1046" s="370"/>
      <c r="FE1046" s="370"/>
      <c r="FF1046" s="370"/>
      <c r="FG1046" s="370"/>
      <c r="FH1046" s="370"/>
      <c r="FI1046" s="370"/>
      <c r="FJ1046" s="370"/>
      <c r="FK1046" s="370"/>
      <c r="FL1046" s="370"/>
      <c r="FM1046" s="370"/>
      <c r="FN1046" s="370"/>
      <c r="FO1046" s="370"/>
      <c r="FP1046" s="370"/>
      <c r="FQ1046" s="370"/>
      <c r="FR1046" s="370"/>
      <c r="FS1046" s="370"/>
      <c r="FU1046" s="370"/>
      <c r="FV1046" s="370"/>
    </row>
    <row r="1047" spans="1:245" s="363" customFormat="1" ht="13.5" customHeight="1">
      <c r="A1047" s="313"/>
      <c r="B1047" s="313"/>
      <c r="C1047" s="313"/>
      <c r="D1047" s="313"/>
      <c r="E1047" s="427"/>
      <c r="F1047" s="996"/>
      <c r="G1047" s="996"/>
      <c r="H1047" s="432"/>
      <c r="I1047" s="421"/>
      <c r="J1047" s="413"/>
      <c r="K1047" s="413"/>
      <c r="ED1047" s="370"/>
      <c r="EE1047" s="370"/>
      <c r="EH1047" s="370"/>
      <c r="ER1047" s="370"/>
      <c r="ES1047" s="370"/>
      <c r="ET1047" s="370"/>
      <c r="EU1047" s="370"/>
      <c r="EV1047" s="370"/>
      <c r="EW1047" s="370"/>
      <c r="EX1047" s="370"/>
      <c r="EY1047" s="370"/>
      <c r="EZ1047" s="370"/>
      <c r="FA1047" s="370"/>
      <c r="FB1047" s="370"/>
      <c r="FC1047" s="370"/>
      <c r="FD1047" s="370"/>
      <c r="FE1047" s="370"/>
      <c r="FF1047" s="370"/>
      <c r="FG1047" s="370"/>
      <c r="FH1047" s="370"/>
      <c r="FI1047" s="370"/>
      <c r="FJ1047" s="370"/>
      <c r="FK1047" s="370"/>
      <c r="FL1047" s="370"/>
      <c r="FM1047" s="370"/>
      <c r="FN1047" s="370"/>
      <c r="FO1047" s="370"/>
      <c r="FP1047" s="370"/>
      <c r="FQ1047" s="370"/>
      <c r="FR1047" s="370"/>
      <c r="FS1047" s="370"/>
      <c r="FT1047" s="370"/>
      <c r="FU1047" s="370"/>
      <c r="FV1047" s="370"/>
      <c r="FW1047" s="370"/>
      <c r="FX1047" s="370"/>
      <c r="FY1047" s="370"/>
      <c r="FZ1047" s="370"/>
      <c r="GA1047" s="370"/>
      <c r="GB1047" s="370"/>
      <c r="GC1047" s="370"/>
      <c r="GD1047" s="370"/>
      <c r="GE1047" s="370"/>
      <c r="GF1047" s="370"/>
      <c r="GG1047" s="370"/>
      <c r="GH1047" s="370"/>
      <c r="GI1047" s="370"/>
      <c r="GJ1047" s="370"/>
      <c r="GK1047" s="370"/>
      <c r="GL1047" s="370"/>
      <c r="GM1047" s="370"/>
      <c r="GN1047" s="370"/>
      <c r="GO1047" s="370"/>
      <c r="GP1047" s="370"/>
      <c r="GQ1047" s="370"/>
      <c r="GR1047" s="370"/>
      <c r="GS1047" s="370"/>
      <c r="GT1047" s="370"/>
      <c r="GU1047" s="370"/>
      <c r="GV1047" s="370"/>
      <c r="GW1047" s="370"/>
      <c r="GX1047" s="370"/>
      <c r="GY1047" s="370"/>
      <c r="GZ1047" s="370"/>
      <c r="HA1047" s="370"/>
      <c r="HB1047" s="370"/>
      <c r="HC1047" s="370"/>
      <c r="HD1047" s="370"/>
      <c r="HE1047" s="370"/>
      <c r="HF1047" s="370"/>
      <c r="HG1047" s="370"/>
      <c r="HH1047" s="370"/>
      <c r="HI1047" s="370"/>
      <c r="HJ1047" s="370"/>
      <c r="HK1047" s="370"/>
      <c r="HL1047" s="370"/>
      <c r="HM1047" s="370"/>
      <c r="HN1047" s="370"/>
      <c r="HO1047" s="370"/>
      <c r="HP1047" s="370"/>
      <c r="HQ1047" s="370"/>
      <c r="HR1047" s="370"/>
      <c r="HS1047" s="370"/>
      <c r="HT1047" s="370"/>
      <c r="HU1047" s="370"/>
      <c r="HV1047" s="370"/>
      <c r="HW1047" s="370"/>
      <c r="HX1047" s="370"/>
      <c r="HY1047" s="370"/>
      <c r="HZ1047" s="370"/>
      <c r="IA1047" s="370"/>
      <c r="IB1047" s="370"/>
      <c r="IC1047" s="370"/>
      <c r="ID1047" s="370"/>
      <c r="IE1047" s="370"/>
      <c r="IF1047" s="370"/>
      <c r="IG1047" s="370"/>
      <c r="IH1047" s="370"/>
      <c r="II1047" s="370"/>
      <c r="IJ1047" s="370"/>
      <c r="IK1047" s="370"/>
    </row>
    <row r="1048" spans="1:245" s="363" customFormat="1" ht="13.5">
      <c r="A1048" s="748" t="s">
        <v>261</v>
      </c>
      <c r="B1048" s="748"/>
      <c r="C1048" s="748"/>
      <c r="D1048" s="385"/>
      <c r="E1048" s="427"/>
      <c r="F1048" s="996"/>
      <c r="G1048" s="996"/>
      <c r="H1048" s="432"/>
      <c r="I1048" s="421"/>
      <c r="J1048" s="413"/>
      <c r="K1048" s="413"/>
      <c r="EH1048" s="370"/>
      <c r="EO1048" s="370"/>
      <c r="EP1048" s="370"/>
      <c r="EQ1048" s="370"/>
      <c r="ER1048" s="370"/>
      <c r="ES1048" s="370"/>
      <c r="ET1048" s="370"/>
      <c r="EU1048" s="370"/>
      <c r="EV1048" s="370"/>
      <c r="EW1048" s="370"/>
      <c r="EX1048" s="370"/>
      <c r="EY1048" s="370"/>
      <c r="EZ1048" s="370"/>
      <c r="FA1048" s="370"/>
      <c r="FB1048" s="370"/>
      <c r="FC1048" s="370"/>
      <c r="FD1048" s="370"/>
      <c r="FE1048" s="370"/>
      <c r="FF1048" s="370"/>
      <c r="FG1048" s="370"/>
      <c r="FH1048" s="370"/>
      <c r="FI1048" s="370"/>
      <c r="FJ1048" s="370"/>
      <c r="FK1048" s="370"/>
      <c r="FL1048" s="370"/>
      <c r="FM1048" s="370"/>
      <c r="FN1048" s="370"/>
      <c r="FO1048" s="370"/>
      <c r="FP1048" s="370"/>
      <c r="FQ1048" s="370"/>
      <c r="FR1048" s="370"/>
      <c r="FS1048" s="370"/>
      <c r="FT1048" s="370"/>
      <c r="FU1048" s="370"/>
      <c r="FV1048" s="370"/>
      <c r="FW1048" s="370"/>
      <c r="FX1048" s="370"/>
      <c r="FY1048" s="370"/>
      <c r="FZ1048" s="370"/>
      <c r="GA1048" s="370"/>
      <c r="GB1048" s="370"/>
      <c r="GC1048" s="370"/>
      <c r="GD1048" s="370"/>
      <c r="GE1048" s="370"/>
      <c r="GF1048" s="370"/>
      <c r="GG1048" s="370"/>
      <c r="GH1048" s="370"/>
      <c r="GI1048" s="370"/>
      <c r="GJ1048" s="370"/>
      <c r="GK1048" s="370"/>
      <c r="GL1048" s="370"/>
      <c r="GM1048" s="370"/>
      <c r="GN1048" s="370"/>
      <c r="GO1048" s="370"/>
      <c r="GP1048" s="370"/>
      <c r="GQ1048" s="370"/>
      <c r="GR1048" s="370"/>
      <c r="GS1048" s="370"/>
      <c r="GT1048" s="370"/>
      <c r="GU1048" s="370"/>
      <c r="GV1048" s="370"/>
      <c r="GW1048" s="370"/>
      <c r="GX1048" s="370"/>
      <c r="GY1048" s="370"/>
      <c r="GZ1048" s="370"/>
      <c r="HA1048" s="370"/>
      <c r="HB1048" s="370"/>
      <c r="HC1048" s="370"/>
      <c r="HD1048" s="370"/>
      <c r="HE1048" s="370"/>
      <c r="HF1048" s="370"/>
      <c r="HG1048" s="370"/>
      <c r="HH1048" s="370"/>
      <c r="HI1048" s="370"/>
      <c r="HJ1048" s="370"/>
      <c r="HK1048" s="370"/>
      <c r="HL1048" s="370"/>
      <c r="HM1048" s="370"/>
      <c r="HN1048" s="370"/>
      <c r="HO1048" s="370"/>
      <c r="HP1048" s="370"/>
      <c r="HQ1048" s="370"/>
      <c r="HR1048" s="370"/>
      <c r="HS1048" s="370"/>
      <c r="HT1048" s="370"/>
      <c r="HU1048" s="370"/>
      <c r="HV1048" s="370"/>
      <c r="HW1048" s="370"/>
      <c r="HX1048" s="370"/>
      <c r="HY1048" s="370"/>
      <c r="HZ1048" s="370"/>
      <c r="IA1048" s="370"/>
      <c r="IB1048" s="370"/>
      <c r="IC1048" s="370"/>
      <c r="ID1048" s="370"/>
      <c r="IE1048" s="370"/>
      <c r="IF1048" s="370"/>
      <c r="IG1048" s="370"/>
      <c r="IH1048" s="370"/>
      <c r="II1048" s="370"/>
      <c r="IJ1048" s="370"/>
      <c r="IK1048" s="370"/>
    </row>
    <row r="1049" spans="1:178" s="363" customFormat="1" ht="13.5">
      <c r="A1049" s="603" t="s">
        <v>262</v>
      </c>
      <c r="B1049" s="603"/>
      <c r="C1049" s="603"/>
      <c r="D1049" s="603"/>
      <c r="E1049" s="637">
        <v>2565933</v>
      </c>
      <c r="F1049" s="637">
        <v>26035</v>
      </c>
      <c r="G1049" s="637">
        <v>27534</v>
      </c>
      <c r="H1049" s="636"/>
      <c r="I1049" s="637">
        <v>1490765</v>
      </c>
      <c r="J1049" s="637">
        <v>11622</v>
      </c>
      <c r="K1049" s="637">
        <v>13437</v>
      </c>
      <c r="EE1049" s="370"/>
      <c r="EG1049" s="370"/>
      <c r="EV1049" s="370"/>
      <c r="EZ1049" s="370"/>
      <c r="FG1049" s="370"/>
      <c r="FH1049" s="370"/>
      <c r="FI1049" s="370"/>
      <c r="FJ1049" s="370"/>
      <c r="FK1049" s="370"/>
      <c r="FL1049" s="370"/>
      <c r="FM1049" s="370"/>
      <c r="FN1049" s="370"/>
      <c r="FO1049" s="370"/>
      <c r="FP1049" s="370"/>
      <c r="FQ1049" s="370"/>
      <c r="FR1049" s="370"/>
      <c r="FS1049" s="370"/>
      <c r="FT1049" s="370"/>
      <c r="FU1049" s="370"/>
      <c r="FV1049" s="370"/>
    </row>
    <row r="1050" spans="1:245" s="363" customFormat="1" ht="13.5">
      <c r="A1050" s="445"/>
      <c r="B1050" s="445"/>
      <c r="C1050" s="445"/>
      <c r="D1050" s="445"/>
      <c r="E1050" s="723">
        <v>2565933</v>
      </c>
      <c r="F1050" s="723">
        <v>26035</v>
      </c>
      <c r="G1050" s="723">
        <v>27534</v>
      </c>
      <c r="H1050" s="723"/>
      <c r="I1050" s="723">
        <v>1490765</v>
      </c>
      <c r="J1050" s="723">
        <v>11622</v>
      </c>
      <c r="K1050" s="723">
        <v>13437</v>
      </c>
      <c r="EC1050" s="370"/>
      <c r="EG1050" s="370"/>
      <c r="EI1050" s="370"/>
      <c r="EJ1050" s="370"/>
      <c r="EK1050" s="370"/>
      <c r="EL1050" s="370"/>
      <c r="EM1050" s="370"/>
      <c r="EN1050" s="370"/>
      <c r="EO1050" s="370"/>
      <c r="EP1050" s="370"/>
      <c r="EQ1050" s="370"/>
      <c r="ER1050" s="370"/>
      <c r="ES1050" s="370"/>
      <c r="ET1050" s="370"/>
      <c r="EU1050" s="370"/>
      <c r="EV1050" s="370"/>
      <c r="EW1050" s="370"/>
      <c r="EX1050" s="370"/>
      <c r="EY1050" s="370"/>
      <c r="EZ1050" s="370"/>
      <c r="FA1050" s="370"/>
      <c r="FB1050" s="370"/>
      <c r="FC1050" s="370"/>
      <c r="FD1050" s="370"/>
      <c r="FE1050" s="370"/>
      <c r="FF1050" s="370"/>
      <c r="FG1050" s="370"/>
      <c r="FH1050" s="370"/>
      <c r="FI1050" s="370"/>
      <c r="FJ1050" s="370"/>
      <c r="FK1050" s="370"/>
      <c r="FL1050" s="370"/>
      <c r="FM1050" s="370"/>
      <c r="FN1050" s="370"/>
      <c r="FO1050" s="370"/>
      <c r="FP1050" s="370"/>
      <c r="FQ1050" s="370"/>
      <c r="FR1050" s="370"/>
      <c r="FS1050" s="370"/>
      <c r="FT1050" s="370"/>
      <c r="FU1050" s="370"/>
      <c r="FV1050" s="370"/>
      <c r="FW1050" s="370"/>
      <c r="FX1050" s="370"/>
      <c r="FY1050" s="370"/>
      <c r="FZ1050" s="370"/>
      <c r="GA1050" s="370"/>
      <c r="GB1050" s="370"/>
      <c r="GC1050" s="370"/>
      <c r="GD1050" s="370"/>
      <c r="GE1050" s="370"/>
      <c r="GF1050" s="370"/>
      <c r="GG1050" s="370"/>
      <c r="GH1050" s="370"/>
      <c r="GI1050" s="370"/>
      <c r="GJ1050" s="370"/>
      <c r="GK1050" s="370"/>
      <c r="GL1050" s="370"/>
      <c r="GM1050" s="370"/>
      <c r="GN1050" s="370"/>
      <c r="GO1050" s="370"/>
      <c r="GP1050" s="370"/>
      <c r="GQ1050" s="370"/>
      <c r="GR1050" s="370"/>
      <c r="GS1050" s="370"/>
      <c r="GT1050" s="370"/>
      <c r="GU1050" s="370"/>
      <c r="GV1050" s="370"/>
      <c r="GW1050" s="370"/>
      <c r="GX1050" s="370"/>
      <c r="GY1050" s="370"/>
      <c r="GZ1050" s="370"/>
      <c r="HA1050" s="370"/>
      <c r="HB1050" s="370"/>
      <c r="HC1050" s="370"/>
      <c r="HD1050" s="370"/>
      <c r="HE1050" s="370"/>
      <c r="HF1050" s="370"/>
      <c r="HG1050" s="370"/>
      <c r="HH1050" s="370"/>
      <c r="HI1050" s="370"/>
      <c r="HJ1050" s="370"/>
      <c r="HK1050" s="370"/>
      <c r="HL1050" s="370"/>
      <c r="HM1050" s="370"/>
      <c r="HN1050" s="370"/>
      <c r="HO1050" s="370"/>
      <c r="HP1050" s="370"/>
      <c r="HQ1050" s="370"/>
      <c r="HR1050" s="370"/>
      <c r="HS1050" s="370"/>
      <c r="HT1050" s="370"/>
      <c r="HU1050" s="370"/>
      <c r="HV1050" s="370"/>
      <c r="HW1050" s="370"/>
      <c r="HX1050" s="370"/>
      <c r="HY1050" s="370"/>
      <c r="HZ1050" s="370"/>
      <c r="IA1050" s="370"/>
      <c r="IB1050" s="370"/>
      <c r="IC1050" s="370"/>
      <c r="ID1050" s="370"/>
      <c r="IE1050" s="370"/>
      <c r="IF1050" s="370"/>
      <c r="IG1050" s="370"/>
      <c r="IH1050" s="370"/>
      <c r="II1050" s="370"/>
      <c r="IJ1050" s="370"/>
      <c r="IK1050" s="370"/>
    </row>
    <row r="1051" spans="1:245" s="363" customFormat="1" ht="12.75" customHeight="1">
      <c r="A1051" s="362"/>
      <c r="B1051" s="362"/>
      <c r="C1051" s="362"/>
      <c r="D1051" s="362"/>
      <c r="E1051" s="427"/>
      <c r="F1051" s="996"/>
      <c r="G1051" s="996"/>
      <c r="H1051" s="432"/>
      <c r="I1051" s="421"/>
      <c r="J1051" s="443"/>
      <c r="K1051" s="443"/>
      <c r="ED1051" s="370"/>
      <c r="EG1051" s="370"/>
      <c r="EH1051" s="370"/>
      <c r="EI1051" s="370"/>
      <c r="EK1051" s="370"/>
      <c r="EL1051" s="370"/>
      <c r="ER1051" s="370"/>
      <c r="ES1051" s="370"/>
      <c r="ET1051" s="370"/>
      <c r="EU1051" s="370"/>
      <c r="EV1051" s="370"/>
      <c r="EW1051" s="370"/>
      <c r="EX1051" s="370"/>
      <c r="EY1051" s="370"/>
      <c r="EZ1051" s="370"/>
      <c r="FA1051" s="370"/>
      <c r="FB1051" s="370"/>
      <c r="FC1051" s="370"/>
      <c r="FD1051" s="370"/>
      <c r="FE1051" s="370"/>
      <c r="FF1051" s="370"/>
      <c r="FG1051" s="370"/>
      <c r="FH1051" s="370"/>
      <c r="FI1051" s="370"/>
      <c r="FJ1051" s="370"/>
      <c r="FK1051" s="370"/>
      <c r="FL1051" s="370"/>
      <c r="FM1051" s="370"/>
      <c r="FN1051" s="370"/>
      <c r="FO1051" s="370"/>
      <c r="FP1051" s="370"/>
      <c r="FQ1051" s="370"/>
      <c r="FR1051" s="370"/>
      <c r="FS1051" s="370"/>
      <c r="FT1051" s="370"/>
      <c r="FU1051" s="370"/>
      <c r="FV1051" s="370"/>
      <c r="FW1051" s="370"/>
      <c r="FX1051" s="370"/>
      <c r="FY1051" s="370"/>
      <c r="FZ1051" s="370"/>
      <c r="GA1051" s="370"/>
      <c r="GB1051" s="370"/>
      <c r="GC1051" s="370"/>
      <c r="GD1051" s="370"/>
      <c r="GE1051" s="370"/>
      <c r="GF1051" s="370"/>
      <c r="GG1051" s="370"/>
      <c r="GH1051" s="370"/>
      <c r="GI1051" s="370"/>
      <c r="GJ1051" s="370"/>
      <c r="GK1051" s="370"/>
      <c r="GL1051" s="370"/>
      <c r="GM1051" s="370"/>
      <c r="GN1051" s="370"/>
      <c r="GO1051" s="370"/>
      <c r="GP1051" s="370"/>
      <c r="GQ1051" s="370"/>
      <c r="GR1051" s="370"/>
      <c r="GS1051" s="370"/>
      <c r="GT1051" s="370"/>
      <c r="GU1051" s="370"/>
      <c r="GV1051" s="370"/>
      <c r="GW1051" s="370"/>
      <c r="GX1051" s="370"/>
      <c r="GY1051" s="370"/>
      <c r="GZ1051" s="370"/>
      <c r="HA1051" s="370"/>
      <c r="HB1051" s="370"/>
      <c r="HC1051" s="370"/>
      <c r="HD1051" s="370"/>
      <c r="HE1051" s="370"/>
      <c r="HF1051" s="370"/>
      <c r="HG1051" s="370"/>
      <c r="HH1051" s="370"/>
      <c r="HI1051" s="370"/>
      <c r="HJ1051" s="370"/>
      <c r="HK1051" s="370"/>
      <c r="HL1051" s="370"/>
      <c r="HM1051" s="370"/>
      <c r="HN1051" s="370"/>
      <c r="HO1051" s="370"/>
      <c r="HP1051" s="370"/>
      <c r="HQ1051" s="370"/>
      <c r="HR1051" s="370"/>
      <c r="HS1051" s="370"/>
      <c r="HT1051" s="370"/>
      <c r="HU1051" s="370"/>
      <c r="HV1051" s="370"/>
      <c r="HW1051" s="370"/>
      <c r="HX1051" s="370"/>
      <c r="HY1051" s="370"/>
      <c r="HZ1051" s="370"/>
      <c r="IA1051" s="370"/>
      <c r="IB1051" s="370"/>
      <c r="IC1051" s="370"/>
      <c r="ID1051" s="370"/>
      <c r="IE1051" s="370"/>
      <c r="IF1051" s="370"/>
      <c r="IG1051" s="370"/>
      <c r="IH1051" s="370"/>
      <c r="II1051" s="370"/>
      <c r="IJ1051" s="370"/>
      <c r="IK1051" s="370"/>
    </row>
    <row r="1052" spans="1:245" s="363" customFormat="1" ht="13.5">
      <c r="A1052" s="748" t="s">
        <v>263</v>
      </c>
      <c r="B1052" s="748"/>
      <c r="C1052" s="748"/>
      <c r="D1052" s="385"/>
      <c r="E1052" s="313"/>
      <c r="F1052" s="996"/>
      <c r="G1052" s="362"/>
      <c r="H1052" s="432"/>
      <c r="I1052" s="421"/>
      <c r="J1052" s="443"/>
      <c r="K1052" s="443"/>
      <c r="DX1052" s="370"/>
      <c r="ED1052" s="370"/>
      <c r="EF1052" s="370"/>
      <c r="EI1052" s="370"/>
      <c r="ER1052" s="370"/>
      <c r="ES1052" s="370"/>
      <c r="ET1052" s="370"/>
      <c r="EU1052" s="370"/>
      <c r="EV1052" s="370"/>
      <c r="EW1052" s="370"/>
      <c r="EX1052" s="370"/>
      <c r="EY1052" s="370"/>
      <c r="EZ1052" s="370"/>
      <c r="FA1052" s="370"/>
      <c r="FB1052" s="370"/>
      <c r="FC1052" s="370"/>
      <c r="FD1052" s="370"/>
      <c r="FE1052" s="370"/>
      <c r="FF1052" s="370"/>
      <c r="FG1052" s="370"/>
      <c r="FH1052" s="370"/>
      <c r="FI1052" s="370"/>
      <c r="FJ1052" s="370"/>
      <c r="FK1052" s="370"/>
      <c r="FL1052" s="370"/>
      <c r="FM1052" s="370"/>
      <c r="FN1052" s="370"/>
      <c r="FO1052" s="370"/>
      <c r="FP1052" s="370"/>
      <c r="FQ1052" s="370"/>
      <c r="FR1052" s="370"/>
      <c r="FS1052" s="370"/>
      <c r="FT1052" s="370"/>
      <c r="FU1052" s="370"/>
      <c r="FV1052" s="370"/>
      <c r="FW1052" s="370"/>
      <c r="FX1052" s="370"/>
      <c r="FY1052" s="370"/>
      <c r="FZ1052" s="370"/>
      <c r="GA1052" s="370"/>
      <c r="GB1052" s="370"/>
      <c r="GC1052" s="370"/>
      <c r="GD1052" s="370"/>
      <c r="GE1052" s="370"/>
      <c r="GF1052" s="370"/>
      <c r="GG1052" s="370"/>
      <c r="GH1052" s="370"/>
      <c r="GI1052" s="370"/>
      <c r="GJ1052" s="370"/>
      <c r="GK1052" s="370"/>
      <c r="GL1052" s="370"/>
      <c r="GM1052" s="370"/>
      <c r="GN1052" s="370"/>
      <c r="GO1052" s="370"/>
      <c r="GP1052" s="370"/>
      <c r="GQ1052" s="370"/>
      <c r="GR1052" s="370"/>
      <c r="GS1052" s="370"/>
      <c r="GT1052" s="370"/>
      <c r="GU1052" s="370"/>
      <c r="GV1052" s="370"/>
      <c r="GW1052" s="370"/>
      <c r="GX1052" s="370"/>
      <c r="GY1052" s="370"/>
      <c r="GZ1052" s="370"/>
      <c r="HA1052" s="370"/>
      <c r="HB1052" s="370"/>
      <c r="HC1052" s="370"/>
      <c r="HD1052" s="370"/>
      <c r="HE1052" s="370"/>
      <c r="HF1052" s="370"/>
      <c r="HG1052" s="370"/>
      <c r="HH1052" s="370"/>
      <c r="HI1052" s="370"/>
      <c r="HJ1052" s="370"/>
      <c r="HK1052" s="370"/>
      <c r="HL1052" s="370"/>
      <c r="HM1052" s="370"/>
      <c r="HN1052" s="370"/>
      <c r="HO1052" s="370"/>
      <c r="HP1052" s="370"/>
      <c r="HQ1052" s="370"/>
      <c r="HR1052" s="370"/>
      <c r="HS1052" s="370"/>
      <c r="HT1052" s="370"/>
      <c r="HU1052" s="370"/>
      <c r="HV1052" s="370"/>
      <c r="HW1052" s="370"/>
      <c r="HX1052" s="370"/>
      <c r="HY1052" s="370"/>
      <c r="HZ1052" s="370"/>
      <c r="IA1052" s="370"/>
      <c r="IB1052" s="370"/>
      <c r="IC1052" s="370"/>
      <c r="ID1052" s="370"/>
      <c r="IE1052" s="370"/>
      <c r="IF1052" s="370"/>
      <c r="IG1052" s="370"/>
      <c r="IH1052" s="370"/>
      <c r="II1052" s="370"/>
      <c r="IJ1052" s="370"/>
      <c r="IK1052" s="370"/>
    </row>
    <row r="1053" spans="1:245" s="363" customFormat="1" ht="13.5">
      <c r="A1053" s="603" t="s">
        <v>264</v>
      </c>
      <c r="B1053" s="603"/>
      <c r="C1053" s="603"/>
      <c r="D1053" s="603"/>
      <c r="E1053" s="637">
        <v>88137</v>
      </c>
      <c r="F1053" s="637">
        <v>26706</v>
      </c>
      <c r="G1053" s="622">
        <v>3052</v>
      </c>
      <c r="H1053" s="639"/>
      <c r="I1053" s="639">
        <v>83134</v>
      </c>
      <c r="J1053" s="639">
        <v>12107</v>
      </c>
      <c r="K1053" s="639">
        <v>3384</v>
      </c>
      <c r="EA1053" s="370"/>
      <c r="EC1053" s="370"/>
      <c r="ED1053" s="370"/>
      <c r="EE1053" s="370"/>
      <c r="EF1053" s="370"/>
      <c r="EG1053" s="370"/>
      <c r="EH1053" s="370"/>
      <c r="EI1053" s="370"/>
      <c r="EJ1053" s="370"/>
      <c r="EK1053" s="370"/>
      <c r="EL1053" s="370"/>
      <c r="EM1053" s="370"/>
      <c r="EN1053" s="370"/>
      <c r="EO1053" s="370"/>
      <c r="EP1053" s="370"/>
      <c r="EQ1053" s="370"/>
      <c r="ER1053" s="370"/>
      <c r="ES1053" s="370"/>
      <c r="ET1053" s="370"/>
      <c r="EU1053" s="370"/>
      <c r="EV1053" s="370"/>
      <c r="EW1053" s="370"/>
      <c r="EX1053" s="370"/>
      <c r="EY1053" s="370"/>
      <c r="EZ1053" s="370"/>
      <c r="FA1053" s="370"/>
      <c r="FB1053" s="370"/>
      <c r="FC1053" s="370"/>
      <c r="FD1053" s="370"/>
      <c r="FE1053" s="370"/>
      <c r="FF1053" s="370"/>
      <c r="FG1053" s="370"/>
      <c r="FH1053" s="370"/>
      <c r="FI1053" s="370"/>
      <c r="FJ1053" s="370"/>
      <c r="FK1053" s="370"/>
      <c r="FL1053" s="370"/>
      <c r="FM1053" s="370"/>
      <c r="FN1053" s="370"/>
      <c r="FO1053" s="370"/>
      <c r="FP1053" s="370"/>
      <c r="FQ1053" s="370"/>
      <c r="FR1053" s="370"/>
      <c r="FS1053" s="370"/>
      <c r="FT1053" s="370"/>
      <c r="FU1053" s="370"/>
      <c r="FV1053" s="370"/>
      <c r="FW1053" s="370"/>
      <c r="FX1053" s="370"/>
      <c r="FY1053" s="370"/>
      <c r="FZ1053" s="370"/>
      <c r="GA1053" s="370"/>
      <c r="GB1053" s="370"/>
      <c r="GC1053" s="370"/>
      <c r="GD1053" s="370"/>
      <c r="GE1053" s="370"/>
      <c r="GF1053" s="370"/>
      <c r="GG1053" s="370"/>
      <c r="GH1053" s="370"/>
      <c r="GI1053" s="370"/>
      <c r="GJ1053" s="370"/>
      <c r="GK1053" s="370"/>
      <c r="GL1053" s="370"/>
      <c r="GM1053" s="370"/>
      <c r="GN1053" s="370"/>
      <c r="GO1053" s="370"/>
      <c r="GP1053" s="370"/>
      <c r="GQ1053" s="370"/>
      <c r="GR1053" s="370"/>
      <c r="GS1053" s="370"/>
      <c r="GT1053" s="370"/>
      <c r="GU1053" s="370"/>
      <c r="GV1053" s="370"/>
      <c r="GW1053" s="370"/>
      <c r="GX1053" s="370"/>
      <c r="GY1053" s="370"/>
      <c r="GZ1053" s="370"/>
      <c r="HA1053" s="370"/>
      <c r="HB1053" s="370"/>
      <c r="HC1053" s="370"/>
      <c r="HD1053" s="370"/>
      <c r="HE1053" s="370"/>
      <c r="HF1053" s="370"/>
      <c r="HG1053" s="370"/>
      <c r="HH1053" s="370"/>
      <c r="HI1053" s="370"/>
      <c r="HJ1053" s="370"/>
      <c r="HK1053" s="370"/>
      <c r="HL1053" s="370"/>
      <c r="HM1053" s="370"/>
      <c r="HN1053" s="370"/>
      <c r="HO1053" s="370"/>
      <c r="HP1053" s="370"/>
      <c r="HQ1053" s="370"/>
      <c r="HR1053" s="370"/>
      <c r="HS1053" s="370"/>
      <c r="HT1053" s="370"/>
      <c r="HU1053" s="370"/>
      <c r="HV1053" s="370"/>
      <c r="HW1053" s="370"/>
      <c r="HX1053" s="370"/>
      <c r="HY1053" s="370"/>
      <c r="HZ1053" s="370"/>
      <c r="IA1053" s="370"/>
      <c r="IB1053" s="370"/>
      <c r="IC1053" s="370"/>
      <c r="ID1053" s="370"/>
      <c r="IE1053" s="370"/>
      <c r="IF1053" s="370"/>
      <c r="IG1053" s="370"/>
      <c r="IH1053" s="370"/>
      <c r="II1053" s="370"/>
      <c r="IJ1053" s="370"/>
      <c r="IK1053" s="370"/>
    </row>
    <row r="1054" spans="1:245" s="363" customFormat="1" ht="13.5">
      <c r="A1054" s="607" t="s">
        <v>441</v>
      </c>
      <c r="B1054" s="607"/>
      <c r="C1054" s="607"/>
      <c r="D1054" s="607"/>
      <c r="E1054" s="637">
        <v>9940</v>
      </c>
      <c r="F1054" s="637">
        <v>3312</v>
      </c>
      <c r="G1054" s="637">
        <v>2455</v>
      </c>
      <c r="H1054" s="638"/>
      <c r="I1054" s="638">
        <v>9757</v>
      </c>
      <c r="J1054" s="638">
        <v>3996</v>
      </c>
      <c r="K1054" s="638">
        <v>2845</v>
      </c>
      <c r="ED1054" s="370"/>
      <c r="EE1054" s="370"/>
      <c r="EF1054" s="370"/>
      <c r="EG1054" s="370"/>
      <c r="EH1054" s="370"/>
      <c r="EI1054" s="370"/>
      <c r="EJ1054" s="370"/>
      <c r="EK1054" s="370"/>
      <c r="EL1054" s="370"/>
      <c r="EM1054" s="370"/>
      <c r="EN1054" s="370"/>
      <c r="EO1054" s="370"/>
      <c r="EP1054" s="370"/>
      <c r="EQ1054" s="370"/>
      <c r="ER1054" s="370"/>
      <c r="ES1054" s="370"/>
      <c r="ET1054" s="370"/>
      <c r="EU1054" s="370"/>
      <c r="EV1054" s="370"/>
      <c r="EW1054" s="370"/>
      <c r="EX1054" s="370"/>
      <c r="EY1054" s="370"/>
      <c r="EZ1054" s="370"/>
      <c r="FA1054" s="370"/>
      <c r="FB1054" s="370"/>
      <c r="FC1054" s="370"/>
      <c r="FD1054" s="370"/>
      <c r="FE1054" s="370"/>
      <c r="FF1054" s="370"/>
      <c r="FG1054" s="370"/>
      <c r="FH1054" s="370"/>
      <c r="FI1054" s="370"/>
      <c r="FJ1054" s="370"/>
      <c r="FK1054" s="370"/>
      <c r="FL1054" s="370"/>
      <c r="FM1054" s="370"/>
      <c r="FN1054" s="370"/>
      <c r="FO1054" s="370"/>
      <c r="FP1054" s="370"/>
      <c r="FQ1054" s="370"/>
      <c r="FR1054" s="370"/>
      <c r="FS1054" s="370"/>
      <c r="FT1054" s="370"/>
      <c r="FU1054" s="370"/>
      <c r="FV1054" s="370"/>
      <c r="FW1054" s="370"/>
      <c r="FX1054" s="370"/>
      <c r="FY1054" s="370"/>
      <c r="FZ1054" s="370"/>
      <c r="GA1054" s="370"/>
      <c r="GB1054" s="370"/>
      <c r="GC1054" s="370"/>
      <c r="GD1054" s="370"/>
      <c r="GE1054" s="370"/>
      <c r="GF1054" s="370"/>
      <c r="GG1054" s="370"/>
      <c r="GH1054" s="370"/>
      <c r="GI1054" s="370"/>
      <c r="GJ1054" s="370"/>
      <c r="GK1054" s="370"/>
      <c r="GL1054" s="370"/>
      <c r="GM1054" s="370"/>
      <c r="GN1054" s="370"/>
      <c r="GO1054" s="370"/>
      <c r="GP1054" s="370"/>
      <c r="GQ1054" s="370"/>
      <c r="GR1054" s="370"/>
      <c r="GS1054" s="370"/>
      <c r="GT1054" s="370"/>
      <c r="GU1054" s="370"/>
      <c r="GV1054" s="370"/>
      <c r="GW1054" s="370"/>
      <c r="GX1054" s="370"/>
      <c r="GY1054" s="370"/>
      <c r="GZ1054" s="370"/>
      <c r="HA1054" s="370"/>
      <c r="HB1054" s="370"/>
      <c r="HC1054" s="370"/>
      <c r="HD1054" s="370"/>
      <c r="HE1054" s="370"/>
      <c r="HF1054" s="370"/>
      <c r="HG1054" s="370"/>
      <c r="HH1054" s="370"/>
      <c r="HI1054" s="370"/>
      <c r="HJ1054" s="370"/>
      <c r="HK1054" s="370"/>
      <c r="HL1054" s="370"/>
      <c r="HM1054" s="370"/>
      <c r="HN1054" s="370"/>
      <c r="HO1054" s="370"/>
      <c r="HP1054" s="370"/>
      <c r="HQ1054" s="370"/>
      <c r="HR1054" s="370"/>
      <c r="HS1054" s="370"/>
      <c r="HT1054" s="370"/>
      <c r="HU1054" s="370"/>
      <c r="HV1054" s="370"/>
      <c r="HW1054" s="370"/>
      <c r="HX1054" s="370"/>
      <c r="HY1054" s="370"/>
      <c r="HZ1054" s="370"/>
      <c r="IA1054" s="370"/>
      <c r="IB1054" s="370"/>
      <c r="IC1054" s="370"/>
      <c r="ID1054" s="370"/>
      <c r="IE1054" s="370"/>
      <c r="IF1054" s="370"/>
      <c r="IG1054" s="370"/>
      <c r="IH1054" s="370"/>
      <c r="II1054" s="370"/>
      <c r="IJ1054" s="370"/>
      <c r="IK1054" s="370"/>
    </row>
    <row r="1055" spans="1:245" s="363" customFormat="1" ht="13.5">
      <c r="A1055" s="607" t="s">
        <v>213</v>
      </c>
      <c r="B1055" s="607"/>
      <c r="C1055" s="607"/>
      <c r="D1055" s="607"/>
      <c r="E1055" s="637">
        <v>900</v>
      </c>
      <c r="F1055" s="637">
        <v>0</v>
      </c>
      <c r="G1055" s="637">
        <v>5</v>
      </c>
      <c r="H1055" s="638"/>
      <c r="I1055" s="638">
        <v>0</v>
      </c>
      <c r="J1055" s="638">
        <v>0</v>
      </c>
      <c r="K1055" s="638">
        <v>0</v>
      </c>
      <c r="ED1055" s="370"/>
      <c r="EE1055" s="370"/>
      <c r="EF1055" s="370"/>
      <c r="EG1055" s="370"/>
      <c r="EH1055" s="370"/>
      <c r="EI1055" s="370"/>
      <c r="EJ1055" s="370"/>
      <c r="EK1055" s="370"/>
      <c r="EL1055" s="370"/>
      <c r="EM1055" s="370"/>
      <c r="EN1055" s="370"/>
      <c r="EO1055" s="370"/>
      <c r="EP1055" s="370"/>
      <c r="EQ1055" s="370"/>
      <c r="ER1055" s="370"/>
      <c r="ES1055" s="370"/>
      <c r="ET1055" s="370"/>
      <c r="EU1055" s="370"/>
      <c r="EV1055" s="370"/>
      <c r="EW1055" s="370"/>
      <c r="EX1055" s="370"/>
      <c r="EY1055" s="370"/>
      <c r="EZ1055" s="370"/>
      <c r="FA1055" s="370"/>
      <c r="FB1055" s="370"/>
      <c r="FC1055" s="370"/>
      <c r="FD1055" s="370"/>
      <c r="FE1055" s="370"/>
      <c r="FF1055" s="370"/>
      <c r="FG1055" s="370"/>
      <c r="FH1055" s="370"/>
      <c r="FI1055" s="370"/>
      <c r="FJ1055" s="370"/>
      <c r="FK1055" s="370"/>
      <c r="FL1055" s="370"/>
      <c r="FM1055" s="370"/>
      <c r="FN1055" s="370"/>
      <c r="FO1055" s="370"/>
      <c r="FP1055" s="370"/>
      <c r="FQ1055" s="370"/>
      <c r="FR1055" s="370"/>
      <c r="FS1055" s="370"/>
      <c r="FT1055" s="370"/>
      <c r="FU1055" s="370"/>
      <c r="FV1055" s="370"/>
      <c r="FW1055" s="370"/>
      <c r="FX1055" s="370"/>
      <c r="FY1055" s="370"/>
      <c r="FZ1055" s="370"/>
      <c r="GA1055" s="370"/>
      <c r="GB1055" s="370"/>
      <c r="GC1055" s="370"/>
      <c r="GD1055" s="370"/>
      <c r="GE1055" s="370"/>
      <c r="GF1055" s="370"/>
      <c r="GG1055" s="370"/>
      <c r="GH1055" s="370"/>
      <c r="GI1055" s="370"/>
      <c r="GJ1055" s="370"/>
      <c r="GK1055" s="370"/>
      <c r="GL1055" s="370"/>
      <c r="GM1055" s="370"/>
      <c r="GN1055" s="370"/>
      <c r="GO1055" s="370"/>
      <c r="GP1055" s="370"/>
      <c r="GQ1055" s="370"/>
      <c r="GR1055" s="370"/>
      <c r="GS1055" s="370"/>
      <c r="GT1055" s="370"/>
      <c r="GU1055" s="370"/>
      <c r="GV1055" s="370"/>
      <c r="GW1055" s="370"/>
      <c r="GX1055" s="370"/>
      <c r="GY1055" s="370"/>
      <c r="GZ1055" s="370"/>
      <c r="HA1055" s="370"/>
      <c r="HB1055" s="370"/>
      <c r="HC1055" s="370"/>
      <c r="HD1055" s="370"/>
      <c r="HE1055" s="370"/>
      <c r="HF1055" s="370"/>
      <c r="HG1055" s="370"/>
      <c r="HH1055" s="370"/>
      <c r="HI1055" s="370"/>
      <c r="HJ1055" s="370"/>
      <c r="HK1055" s="370"/>
      <c r="HL1055" s="370"/>
      <c r="HM1055" s="370"/>
      <c r="HN1055" s="370"/>
      <c r="HO1055" s="370"/>
      <c r="HP1055" s="370"/>
      <c r="HQ1055" s="370"/>
      <c r="HR1055" s="370"/>
      <c r="HS1055" s="370"/>
      <c r="HT1055" s="370"/>
      <c r="HU1055" s="370"/>
      <c r="HV1055" s="370"/>
      <c r="HW1055" s="370"/>
      <c r="HX1055" s="370"/>
      <c r="HY1055" s="370"/>
      <c r="HZ1055" s="370"/>
      <c r="IA1055" s="370"/>
      <c r="IB1055" s="370"/>
      <c r="IC1055" s="370"/>
      <c r="ID1055" s="370"/>
      <c r="IE1055" s="370"/>
      <c r="IF1055" s="370"/>
      <c r="IG1055" s="370"/>
      <c r="IH1055" s="370"/>
      <c r="II1055" s="370"/>
      <c r="IJ1055" s="370"/>
      <c r="IK1055" s="370"/>
    </row>
    <row r="1056" spans="1:245" s="363" customFormat="1" ht="13.5">
      <c r="A1056" s="357"/>
      <c r="B1056" s="357"/>
      <c r="C1056" s="357"/>
      <c r="D1056" s="357"/>
      <c r="E1056" s="723">
        <v>98978</v>
      </c>
      <c r="F1056" s="723">
        <v>30019</v>
      </c>
      <c r="G1056" s="723">
        <v>5512</v>
      </c>
      <c r="H1056" s="723"/>
      <c r="I1056" s="737">
        <v>92891</v>
      </c>
      <c r="J1056" s="737">
        <v>16103</v>
      </c>
      <c r="K1056" s="737">
        <v>6229</v>
      </c>
      <c r="EC1056" s="370"/>
      <c r="ED1056" s="370"/>
      <c r="EG1056" s="370"/>
      <c r="EH1056" s="370"/>
      <c r="EI1056" s="370"/>
      <c r="EJ1056" s="370"/>
      <c r="EK1056" s="370"/>
      <c r="EL1056" s="370"/>
      <c r="EM1056" s="370"/>
      <c r="EN1056" s="370"/>
      <c r="EO1056" s="370"/>
      <c r="EP1056" s="370"/>
      <c r="EQ1056" s="370"/>
      <c r="ER1056" s="370"/>
      <c r="ES1056" s="370"/>
      <c r="ET1056" s="370"/>
      <c r="EU1056" s="370"/>
      <c r="EV1056" s="370"/>
      <c r="EW1056" s="370"/>
      <c r="EX1056" s="370"/>
      <c r="EY1056" s="370"/>
      <c r="EZ1056" s="370"/>
      <c r="FA1056" s="370"/>
      <c r="FB1056" s="370"/>
      <c r="FC1056" s="370"/>
      <c r="FD1056" s="370"/>
      <c r="FE1056" s="370"/>
      <c r="FF1056" s="370"/>
      <c r="FG1056" s="370"/>
      <c r="FH1056" s="370"/>
      <c r="FI1056" s="370"/>
      <c r="FJ1056" s="370"/>
      <c r="FK1056" s="370"/>
      <c r="FL1056" s="370"/>
      <c r="FM1056" s="370"/>
      <c r="FN1056" s="370"/>
      <c r="FO1056" s="370"/>
      <c r="FP1056" s="370"/>
      <c r="FQ1056" s="370"/>
      <c r="FR1056" s="370"/>
      <c r="FS1056" s="370"/>
      <c r="FT1056" s="370"/>
      <c r="FU1056" s="370"/>
      <c r="FV1056" s="370"/>
      <c r="FW1056" s="370"/>
      <c r="FX1056" s="370"/>
      <c r="FY1056" s="370"/>
      <c r="FZ1056" s="370"/>
      <c r="GA1056" s="370"/>
      <c r="GB1056" s="370"/>
      <c r="GC1056" s="370"/>
      <c r="GD1056" s="370"/>
      <c r="GE1056" s="370"/>
      <c r="GF1056" s="370"/>
      <c r="GG1056" s="370"/>
      <c r="GH1056" s="370"/>
      <c r="GI1056" s="370"/>
      <c r="GJ1056" s="370"/>
      <c r="GK1056" s="370"/>
      <c r="GL1056" s="370"/>
      <c r="GM1056" s="370"/>
      <c r="GN1056" s="370"/>
      <c r="GO1056" s="370"/>
      <c r="GP1056" s="370"/>
      <c r="GQ1056" s="370"/>
      <c r="GR1056" s="370"/>
      <c r="GS1056" s="370"/>
      <c r="GT1056" s="370"/>
      <c r="GU1056" s="370"/>
      <c r="GV1056" s="370"/>
      <c r="GW1056" s="370"/>
      <c r="GX1056" s="370"/>
      <c r="GY1056" s="370"/>
      <c r="GZ1056" s="370"/>
      <c r="HA1056" s="370"/>
      <c r="HB1056" s="370"/>
      <c r="HC1056" s="370"/>
      <c r="HD1056" s="370"/>
      <c r="HE1056" s="370"/>
      <c r="HF1056" s="370"/>
      <c r="HG1056" s="370"/>
      <c r="HH1056" s="370"/>
      <c r="HI1056" s="370"/>
      <c r="HJ1056" s="370"/>
      <c r="HK1056" s="370"/>
      <c r="HL1056" s="370"/>
      <c r="HM1056" s="370"/>
      <c r="HN1056" s="370"/>
      <c r="HO1056" s="370"/>
      <c r="HP1056" s="370"/>
      <c r="HQ1056" s="370"/>
      <c r="HR1056" s="370"/>
      <c r="HS1056" s="370"/>
      <c r="HT1056" s="370"/>
      <c r="HU1056" s="370"/>
      <c r="HV1056" s="370"/>
      <c r="HW1056" s="370"/>
      <c r="HX1056" s="370"/>
      <c r="HY1056" s="370"/>
      <c r="HZ1056" s="370"/>
      <c r="IA1056" s="370"/>
      <c r="IB1056" s="370"/>
      <c r="IC1056" s="370"/>
      <c r="ID1056" s="370"/>
      <c r="IE1056" s="370"/>
      <c r="IF1056" s="370"/>
      <c r="IG1056" s="370"/>
      <c r="IH1056" s="370"/>
      <c r="II1056" s="370"/>
      <c r="IJ1056" s="370"/>
      <c r="IK1056" s="370"/>
    </row>
    <row r="1057" spans="1:11" ht="13.5" customHeight="1">
      <c r="A1057" s="61"/>
      <c r="B1057" s="61"/>
      <c r="C1057" s="61"/>
      <c r="D1057" s="61"/>
      <c r="E1057" s="50"/>
      <c r="F1057" s="50"/>
      <c r="G1057" s="50"/>
      <c r="H1057" s="50"/>
      <c r="I1057" s="66"/>
      <c r="J1057" s="66"/>
      <c r="K1057" s="66"/>
    </row>
    <row r="1058" spans="1:11" ht="13.5" customHeight="1">
      <c r="A1058" s="748" t="s">
        <v>390</v>
      </c>
      <c r="B1058" s="748"/>
      <c r="C1058" s="748"/>
      <c r="D1058" s="385"/>
      <c r="E1058" s="50"/>
      <c r="F1058" s="50"/>
      <c r="G1058" s="50"/>
      <c r="H1058" s="50"/>
      <c r="I1058" s="66"/>
      <c r="J1058" s="66"/>
      <c r="K1058" s="66"/>
    </row>
    <row r="1059" spans="1:11" ht="13.5" customHeight="1">
      <c r="A1059" s="607" t="s">
        <v>657</v>
      </c>
      <c r="B1059" s="607"/>
      <c r="C1059" s="607"/>
      <c r="D1059" s="607"/>
      <c r="E1059" s="637">
        <v>109015</v>
      </c>
      <c r="F1059" s="637">
        <v>0</v>
      </c>
      <c r="G1059" s="637">
        <v>5049</v>
      </c>
      <c r="H1059" s="640"/>
      <c r="I1059" s="638">
        <v>89099</v>
      </c>
      <c r="J1059" s="638">
        <v>0</v>
      </c>
      <c r="K1059" s="638">
        <v>2435</v>
      </c>
    </row>
    <row r="1060" spans="1:11" ht="13.5" customHeight="1">
      <c r="A1060" s="357"/>
      <c r="B1060" s="357"/>
      <c r="C1060" s="357"/>
      <c r="D1060" s="357"/>
      <c r="E1060" s="723">
        <v>109015</v>
      </c>
      <c r="F1060" s="723">
        <v>0</v>
      </c>
      <c r="G1060" s="723">
        <v>5049</v>
      </c>
      <c r="H1060" s="723"/>
      <c r="I1060" s="723">
        <v>89099</v>
      </c>
      <c r="J1060" s="723">
        <v>0</v>
      </c>
      <c r="K1060" s="723">
        <v>2435</v>
      </c>
    </row>
    <row r="1061" spans="1:11" ht="13.5" customHeight="1">
      <c r="A1061" s="273"/>
      <c r="B1061" s="273"/>
      <c r="C1061" s="273"/>
      <c r="D1061" s="273"/>
      <c r="E1061" s="389"/>
      <c r="F1061" s="389"/>
      <c r="G1061" s="389"/>
      <c r="H1061" s="50"/>
      <c r="I1061" s="389"/>
      <c r="J1061" s="389"/>
      <c r="K1061" s="389"/>
    </row>
    <row r="1062" spans="1:11" ht="13.5" customHeight="1">
      <c r="A1062" s="748" t="s">
        <v>451</v>
      </c>
      <c r="B1062" s="748"/>
      <c r="C1062" s="748"/>
      <c r="D1062" s="385"/>
      <c r="E1062" s="50"/>
      <c r="F1062" s="50"/>
      <c r="G1062" s="50"/>
      <c r="H1062" s="50"/>
      <c r="I1062" s="66"/>
      <c r="J1062" s="66"/>
      <c r="K1062" s="66"/>
    </row>
    <row r="1063" spans="1:11" ht="13.5" customHeight="1">
      <c r="A1063" s="607" t="s">
        <v>373</v>
      </c>
      <c r="B1063" s="607"/>
      <c r="C1063" s="607"/>
      <c r="D1063" s="607"/>
      <c r="E1063" s="637">
        <v>11694</v>
      </c>
      <c r="F1063" s="637">
        <v>1119</v>
      </c>
      <c r="G1063" s="637">
        <v>0</v>
      </c>
      <c r="H1063" s="640"/>
      <c r="I1063" s="638">
        <v>695</v>
      </c>
      <c r="J1063" s="638">
        <v>110</v>
      </c>
      <c r="K1063" s="638">
        <v>0</v>
      </c>
    </row>
    <row r="1064" spans="1:11" ht="13.5" customHeight="1">
      <c r="A1064" s="357"/>
      <c r="B1064" s="357"/>
      <c r="C1064" s="357"/>
      <c r="D1064" s="357"/>
      <c r="E1064" s="723">
        <v>11694</v>
      </c>
      <c r="F1064" s="723">
        <v>1119</v>
      </c>
      <c r="G1064" s="723">
        <v>0</v>
      </c>
      <c r="H1064" s="723"/>
      <c r="I1064" s="723">
        <v>695</v>
      </c>
      <c r="J1064" s="723">
        <v>110</v>
      </c>
      <c r="K1064" s="723">
        <v>0</v>
      </c>
    </row>
    <row r="1065" spans="1:11" ht="13.5" customHeight="1">
      <c r="A1065" s="273"/>
      <c r="B1065" s="273"/>
      <c r="C1065" s="273"/>
      <c r="D1065" s="273"/>
      <c r="E1065" s="389"/>
      <c r="F1065" s="389"/>
      <c r="G1065" s="389"/>
      <c r="H1065" s="50"/>
      <c r="I1065" s="389"/>
      <c r="J1065" s="389"/>
      <c r="K1065" s="389"/>
    </row>
    <row r="1066" spans="1:11" s="363" customFormat="1" ht="13.5">
      <c r="A1066" s="539" t="s">
        <v>482</v>
      </c>
      <c r="B1066" s="539"/>
      <c r="C1066" s="539"/>
      <c r="D1066" s="703"/>
      <c r="E1066" s="732">
        <v>8668</v>
      </c>
      <c r="F1066" s="732">
        <v>130</v>
      </c>
      <c r="G1066" s="732">
        <v>12403</v>
      </c>
      <c r="H1066" s="732"/>
      <c r="I1066" s="749">
        <v>5598</v>
      </c>
      <c r="J1066" s="749">
        <v>0</v>
      </c>
      <c r="K1066" s="749">
        <v>5598</v>
      </c>
    </row>
    <row r="1067" spans="1:245" s="363" customFormat="1" ht="13.5">
      <c r="A1067" s="391"/>
      <c r="B1067" s="391"/>
      <c r="C1067" s="391"/>
      <c r="D1067" s="391"/>
      <c r="E1067" s="273"/>
      <c r="F1067" s="432"/>
      <c r="G1067" s="432"/>
      <c r="H1067" s="432"/>
      <c r="I1067" s="427"/>
      <c r="J1067" s="397"/>
      <c r="K1067" s="397"/>
      <c r="EC1067" s="370"/>
      <c r="ED1067" s="370"/>
      <c r="EE1067" s="370"/>
      <c r="EF1067" s="370"/>
      <c r="EG1067" s="370"/>
      <c r="EH1067" s="370"/>
      <c r="EI1067" s="370"/>
      <c r="EJ1067" s="370"/>
      <c r="EK1067" s="370"/>
      <c r="EL1067" s="370"/>
      <c r="EM1067" s="370"/>
      <c r="EN1067" s="370"/>
      <c r="EO1067" s="370"/>
      <c r="EP1067" s="370"/>
      <c r="EQ1067" s="370"/>
      <c r="ER1067" s="370"/>
      <c r="ES1067" s="370"/>
      <c r="ET1067" s="370"/>
      <c r="EU1067" s="370"/>
      <c r="EV1067" s="370"/>
      <c r="EW1067" s="370"/>
      <c r="EX1067" s="370"/>
      <c r="EY1067" s="370"/>
      <c r="EZ1067" s="370"/>
      <c r="FA1067" s="370"/>
      <c r="FB1067" s="370"/>
      <c r="FC1067" s="370"/>
      <c r="FD1067" s="370"/>
      <c r="FE1067" s="370"/>
      <c r="FF1067" s="370"/>
      <c r="FG1067" s="370"/>
      <c r="FH1067" s="370"/>
      <c r="FI1067" s="370"/>
      <c r="FJ1067" s="370"/>
      <c r="FK1067" s="370"/>
      <c r="FL1067" s="370"/>
      <c r="FM1067" s="370"/>
      <c r="FN1067" s="370"/>
      <c r="FO1067" s="370"/>
      <c r="FP1067" s="370"/>
      <c r="FQ1067" s="370"/>
      <c r="FR1067" s="370"/>
      <c r="FS1067" s="370"/>
      <c r="FT1067" s="370"/>
      <c r="FU1067" s="370"/>
      <c r="FV1067" s="370"/>
      <c r="FW1067" s="370"/>
      <c r="FX1067" s="370"/>
      <c r="FY1067" s="370"/>
      <c r="FZ1067" s="370"/>
      <c r="GA1067" s="370"/>
      <c r="GB1067" s="370"/>
      <c r="GC1067" s="370"/>
      <c r="GD1067" s="370"/>
      <c r="GE1067" s="370"/>
      <c r="GF1067" s="370"/>
      <c r="GG1067" s="370"/>
      <c r="GH1067" s="370"/>
      <c r="GI1067" s="370"/>
      <c r="GJ1067" s="370"/>
      <c r="GK1067" s="370"/>
      <c r="GL1067" s="370"/>
      <c r="GM1067" s="370"/>
      <c r="GN1067" s="370"/>
      <c r="GO1067" s="370"/>
      <c r="GP1067" s="370"/>
      <c r="GQ1067" s="370"/>
      <c r="GR1067" s="370"/>
      <c r="GS1067" s="370"/>
      <c r="GT1067" s="370"/>
      <c r="GU1067" s="370"/>
      <c r="GV1067" s="370"/>
      <c r="GW1067" s="370"/>
      <c r="GX1067" s="370"/>
      <c r="GY1067" s="370"/>
      <c r="GZ1067" s="370"/>
      <c r="HA1067" s="370"/>
      <c r="HB1067" s="370"/>
      <c r="HC1067" s="370"/>
      <c r="HD1067" s="370"/>
      <c r="HE1067" s="370"/>
      <c r="HF1067" s="370"/>
      <c r="HG1067" s="370"/>
      <c r="HH1067" s="370"/>
      <c r="HI1067" s="370"/>
      <c r="HJ1067" s="370"/>
      <c r="HK1067" s="370"/>
      <c r="HL1067" s="370"/>
      <c r="HM1067" s="370"/>
      <c r="HN1067" s="370"/>
      <c r="HO1067" s="370"/>
      <c r="HP1067" s="370"/>
      <c r="HQ1067" s="370"/>
      <c r="HR1067" s="370"/>
      <c r="HS1067" s="370"/>
      <c r="HT1067" s="370"/>
      <c r="HU1067" s="370"/>
      <c r="HV1067" s="370"/>
      <c r="HW1067" s="370"/>
      <c r="HX1067" s="370"/>
      <c r="HY1067" s="370"/>
      <c r="HZ1067" s="370"/>
      <c r="IA1067" s="370"/>
      <c r="IB1067" s="370"/>
      <c r="IC1067" s="370"/>
      <c r="ID1067" s="370"/>
      <c r="IE1067" s="370"/>
      <c r="IF1067" s="370"/>
      <c r="IG1067" s="370"/>
      <c r="IH1067" s="370"/>
      <c r="II1067" s="370"/>
      <c r="IJ1067" s="370"/>
      <c r="IK1067" s="370"/>
    </row>
    <row r="1068" spans="1:245" s="363" customFormat="1" ht="13.5">
      <c r="A1068" s="921" t="s">
        <v>637</v>
      </c>
      <c r="B1068" s="696"/>
      <c r="C1068" s="696"/>
      <c r="D1068" s="687"/>
      <c r="E1068" s="723">
        <v>110303652</v>
      </c>
      <c r="F1068" s="723">
        <v>161635</v>
      </c>
      <c r="G1068" s="723">
        <v>88233</v>
      </c>
      <c r="H1068" s="690"/>
      <c r="I1068" s="723">
        <v>3468364</v>
      </c>
      <c r="J1068" s="723">
        <v>50198</v>
      </c>
      <c r="K1068" s="723">
        <v>62161</v>
      </c>
      <c r="EH1068" s="370"/>
      <c r="EM1068" s="370"/>
      <c r="EN1068" s="370"/>
      <c r="EO1068" s="370"/>
      <c r="EQ1068" s="370"/>
      <c r="ER1068" s="370"/>
      <c r="ES1068" s="370"/>
      <c r="ET1068" s="370"/>
      <c r="EU1068" s="370"/>
      <c r="EV1068" s="370"/>
      <c r="EW1068" s="370"/>
      <c r="EX1068" s="370"/>
      <c r="EY1068" s="370"/>
      <c r="EZ1068" s="370"/>
      <c r="FA1068" s="370"/>
      <c r="FB1068" s="370"/>
      <c r="FC1068" s="370"/>
      <c r="FD1068" s="370"/>
      <c r="FE1068" s="370"/>
      <c r="FF1068" s="370"/>
      <c r="FG1068" s="370"/>
      <c r="FH1068" s="370"/>
      <c r="FI1068" s="370"/>
      <c r="FJ1068" s="370"/>
      <c r="FK1068" s="370"/>
      <c r="FL1068" s="370"/>
      <c r="FM1068" s="370"/>
      <c r="FN1068" s="370"/>
      <c r="FO1068" s="370"/>
      <c r="FP1068" s="370"/>
      <c r="FQ1068" s="370"/>
      <c r="FR1068" s="370"/>
      <c r="FS1068" s="370"/>
      <c r="FT1068" s="370"/>
      <c r="FU1068" s="370"/>
      <c r="FV1068" s="370"/>
      <c r="FW1068" s="370"/>
      <c r="FX1068" s="370"/>
      <c r="FY1068" s="370"/>
      <c r="FZ1068" s="370"/>
      <c r="GA1068" s="370"/>
      <c r="GB1068" s="370"/>
      <c r="GC1068" s="370"/>
      <c r="GD1068" s="370"/>
      <c r="GE1068" s="370"/>
      <c r="GF1068" s="370"/>
      <c r="GG1068" s="370"/>
      <c r="GH1068" s="370"/>
      <c r="GI1068" s="370"/>
      <c r="GJ1068" s="370"/>
      <c r="GK1068" s="370"/>
      <c r="GL1068" s="370"/>
      <c r="GM1068" s="370"/>
      <c r="GN1068" s="370"/>
      <c r="GO1068" s="370"/>
      <c r="GP1068" s="370"/>
      <c r="GQ1068" s="370"/>
      <c r="GR1068" s="370"/>
      <c r="GS1068" s="370"/>
      <c r="GT1068" s="370"/>
      <c r="GU1068" s="370"/>
      <c r="GV1068" s="370"/>
      <c r="GW1068" s="370"/>
      <c r="GX1068" s="370"/>
      <c r="GY1068" s="370"/>
      <c r="GZ1068" s="370"/>
      <c r="HA1068" s="370"/>
      <c r="HB1068" s="370"/>
      <c r="HC1068" s="370"/>
      <c r="HD1068" s="370"/>
      <c r="HE1068" s="370"/>
      <c r="HF1068" s="370"/>
      <c r="HG1068" s="370"/>
      <c r="HH1068" s="370"/>
      <c r="HI1068" s="370"/>
      <c r="HJ1068" s="370"/>
      <c r="HK1068" s="370"/>
      <c r="HL1068" s="370"/>
      <c r="HM1068" s="370"/>
      <c r="HN1068" s="370"/>
      <c r="HO1068" s="370"/>
      <c r="HP1068" s="370"/>
      <c r="HQ1068" s="370"/>
      <c r="HR1068" s="370"/>
      <c r="HS1068" s="370"/>
      <c r="HT1068" s="370"/>
      <c r="HU1068" s="370"/>
      <c r="HV1068" s="370"/>
      <c r="HW1068" s="370"/>
      <c r="HX1068" s="370"/>
      <c r="HY1068" s="370"/>
      <c r="HZ1068" s="370"/>
      <c r="IA1068" s="370"/>
      <c r="IB1068" s="370"/>
      <c r="IC1068" s="370"/>
      <c r="ID1068" s="370"/>
      <c r="IE1068" s="370"/>
      <c r="IF1068" s="370"/>
      <c r="IG1068" s="370"/>
      <c r="IH1068" s="370"/>
      <c r="II1068" s="370"/>
      <c r="IJ1068" s="370"/>
      <c r="IK1068" s="370"/>
    </row>
    <row r="1069" spans="1:178" s="363" customFormat="1" ht="15.75">
      <c r="A1069" s="569" t="s">
        <v>66</v>
      </c>
      <c r="B1069" s="569"/>
      <c r="C1069" s="569"/>
      <c r="D1069" s="456"/>
      <c r="E1069" s="313"/>
      <c r="F1069" s="313"/>
      <c r="G1069" s="313"/>
      <c r="H1069" s="359"/>
      <c r="I1069" s="421"/>
      <c r="J1069" s="419"/>
      <c r="K1069" s="313"/>
      <c r="ED1069" s="370"/>
      <c r="EE1069" s="370"/>
      <c r="EF1069" s="370"/>
      <c r="EG1069" s="370"/>
      <c r="EH1069" s="370"/>
      <c r="EI1069" s="370"/>
      <c r="EJ1069" s="370"/>
      <c r="EK1069" s="370"/>
      <c r="EL1069" s="370"/>
      <c r="EM1069" s="370"/>
      <c r="EN1069" s="370"/>
      <c r="EO1069" s="370"/>
      <c r="EP1069" s="370"/>
      <c r="EQ1069" s="370"/>
      <c r="ER1069" s="370"/>
      <c r="ES1069" s="370"/>
      <c r="EU1069" s="370"/>
      <c r="EZ1069" s="370"/>
      <c r="FC1069" s="370"/>
      <c r="FD1069" s="370"/>
      <c r="FE1069" s="370"/>
      <c r="FG1069" s="370"/>
      <c r="FH1069" s="370"/>
      <c r="FI1069" s="370"/>
      <c r="FJ1069" s="370"/>
      <c r="FK1069" s="370"/>
      <c r="FL1069" s="370"/>
      <c r="FM1069" s="370"/>
      <c r="FN1069" s="370"/>
      <c r="FO1069" s="370"/>
      <c r="FP1069" s="370"/>
      <c r="FQ1069" s="370"/>
      <c r="FR1069" s="370"/>
      <c r="FS1069" s="370"/>
      <c r="FT1069" s="370"/>
      <c r="FU1069" s="370"/>
      <c r="FV1069" s="370"/>
    </row>
    <row r="1070" spans="1:178" s="363" customFormat="1" ht="13.5">
      <c r="A1070" s="562"/>
      <c r="B1070" s="562"/>
      <c r="C1070" s="562"/>
      <c r="D1070" s="562"/>
      <c r="E1070" s="666"/>
      <c r="F1070" s="666"/>
      <c r="G1070" s="666"/>
      <c r="H1070" s="667"/>
      <c r="I1070" s="668"/>
      <c r="J1070" s="669"/>
      <c r="K1070" s="666"/>
      <c r="ED1070" s="370"/>
      <c r="EE1070" s="370"/>
      <c r="EF1070" s="370"/>
      <c r="EG1070" s="370"/>
      <c r="EH1070" s="370"/>
      <c r="EI1070" s="370"/>
      <c r="EJ1070" s="370"/>
      <c r="EK1070" s="370"/>
      <c r="EL1070" s="370"/>
      <c r="EM1070" s="370"/>
      <c r="EN1070" s="370"/>
      <c r="EO1070" s="370"/>
      <c r="EP1070" s="370"/>
      <c r="EQ1070" s="370"/>
      <c r="ER1070" s="370"/>
      <c r="ES1070" s="370"/>
      <c r="EU1070" s="370"/>
      <c r="EZ1070" s="370"/>
      <c r="FC1070" s="370"/>
      <c r="FD1070" s="370"/>
      <c r="FE1070" s="370"/>
      <c r="FG1070" s="370"/>
      <c r="FH1070" s="370"/>
      <c r="FI1070" s="370"/>
      <c r="FJ1070" s="370"/>
      <c r="FK1070" s="370"/>
      <c r="FL1070" s="370"/>
      <c r="FM1070" s="370"/>
      <c r="FN1070" s="370"/>
      <c r="FO1070" s="370"/>
      <c r="FP1070" s="370"/>
      <c r="FQ1070" s="370"/>
      <c r="FR1070" s="370"/>
      <c r="FS1070" s="370"/>
      <c r="FT1070" s="370"/>
      <c r="FU1070" s="370"/>
      <c r="FV1070" s="370"/>
    </row>
    <row r="1071" spans="1:245" s="363" customFormat="1" ht="13.5">
      <c r="A1071" s="670"/>
      <c r="B1071" s="670"/>
      <c r="C1071" s="670"/>
      <c r="D1071" s="670"/>
      <c r="E1071" s="750" t="s">
        <v>39</v>
      </c>
      <c r="F1071" s="729"/>
      <c r="G1071" s="751"/>
      <c r="H1071" s="746"/>
      <c r="I1071" s="752" t="s">
        <v>466</v>
      </c>
      <c r="J1071" s="753"/>
      <c r="K1071" s="730"/>
      <c r="ED1071" s="370"/>
      <c r="EE1071" s="370"/>
      <c r="EF1071" s="370"/>
      <c r="EG1071" s="370"/>
      <c r="EH1071" s="370"/>
      <c r="EI1071" s="370"/>
      <c r="EJ1071" s="370"/>
      <c r="EK1071" s="370"/>
      <c r="EL1071" s="370"/>
      <c r="EM1071" s="370"/>
      <c r="EN1071" s="370"/>
      <c r="EO1071" s="370"/>
      <c r="EP1071" s="370"/>
      <c r="EQ1071" s="370"/>
      <c r="ER1071" s="370"/>
      <c r="ES1071" s="370"/>
      <c r="ET1071" s="370"/>
      <c r="EU1071" s="370"/>
      <c r="EV1071" s="370"/>
      <c r="EW1071" s="370"/>
      <c r="EX1071" s="370"/>
      <c r="EY1071" s="370"/>
      <c r="EZ1071" s="370"/>
      <c r="FA1071" s="370"/>
      <c r="FB1071" s="370"/>
      <c r="FC1071" s="370"/>
      <c r="FD1071" s="370"/>
      <c r="FE1071" s="370"/>
      <c r="FF1071" s="370"/>
      <c r="FG1071" s="370"/>
      <c r="FH1071" s="370"/>
      <c r="FI1071" s="370"/>
      <c r="FJ1071" s="370"/>
      <c r="FK1071" s="370"/>
      <c r="FL1071" s="370"/>
      <c r="FM1071" s="370"/>
      <c r="FN1071" s="370"/>
      <c r="FO1071" s="370"/>
      <c r="FP1071" s="370"/>
      <c r="FQ1071" s="370"/>
      <c r="FR1071" s="370"/>
      <c r="FS1071" s="370"/>
      <c r="FT1071" s="370"/>
      <c r="FU1071" s="370"/>
      <c r="FV1071" s="370"/>
      <c r="FW1071" s="370"/>
      <c r="FX1071" s="370"/>
      <c r="FY1071" s="370"/>
      <c r="FZ1071" s="370"/>
      <c r="GA1071" s="370"/>
      <c r="GB1071" s="370"/>
      <c r="GC1071" s="370"/>
      <c r="GD1071" s="370"/>
      <c r="GE1071" s="370"/>
      <c r="GF1071" s="370"/>
      <c r="GG1071" s="370"/>
      <c r="GH1071" s="370"/>
      <c r="GI1071" s="370"/>
      <c r="GJ1071" s="370"/>
      <c r="GK1071" s="370"/>
      <c r="GL1071" s="370"/>
      <c r="GM1071" s="370"/>
      <c r="GN1071" s="370"/>
      <c r="GO1071" s="370"/>
      <c r="GP1071" s="370"/>
      <c r="GQ1071" s="370"/>
      <c r="GR1071" s="370"/>
      <c r="GS1071" s="370"/>
      <c r="GT1071" s="370"/>
      <c r="GU1071" s="370"/>
      <c r="GV1071" s="370"/>
      <c r="GW1071" s="370"/>
      <c r="GX1071" s="370"/>
      <c r="GY1071" s="370"/>
      <c r="GZ1071" s="370"/>
      <c r="HA1071" s="370"/>
      <c r="HB1071" s="370"/>
      <c r="HC1071" s="370"/>
      <c r="HD1071" s="370"/>
      <c r="HE1071" s="370"/>
      <c r="HF1071" s="370"/>
      <c r="HG1071" s="370"/>
      <c r="HH1071" s="370"/>
      <c r="HI1071" s="370"/>
      <c r="HJ1071" s="370"/>
      <c r="HK1071" s="370"/>
      <c r="HL1071" s="370"/>
      <c r="HM1071" s="370"/>
      <c r="HN1071" s="370"/>
      <c r="HO1071" s="370"/>
      <c r="HP1071" s="370"/>
      <c r="HQ1071" s="370"/>
      <c r="HR1071" s="370"/>
      <c r="HS1071" s="370"/>
      <c r="HT1071" s="370"/>
      <c r="HU1071" s="370"/>
      <c r="HV1071" s="370"/>
      <c r="HW1071" s="370"/>
      <c r="HX1071" s="370"/>
      <c r="HY1071" s="370"/>
      <c r="HZ1071" s="370"/>
      <c r="IA1071" s="370"/>
      <c r="IB1071" s="370"/>
      <c r="IC1071" s="370"/>
      <c r="ID1071" s="370"/>
      <c r="IE1071" s="370"/>
      <c r="IF1071" s="370"/>
      <c r="IG1071" s="370"/>
      <c r="IH1071" s="370"/>
      <c r="II1071" s="370"/>
      <c r="IJ1071" s="370"/>
      <c r="IK1071" s="370"/>
    </row>
    <row r="1072" spans="1:245" s="363" customFormat="1" ht="13.5">
      <c r="A1072" s="671"/>
      <c r="B1072" s="671"/>
      <c r="C1072" s="671"/>
      <c r="D1072" s="671"/>
      <c r="E1072" s="742" t="s">
        <v>474</v>
      </c>
      <c r="F1072" s="1052" t="s">
        <v>286</v>
      </c>
      <c r="G1072" s="1052"/>
      <c r="H1072" s="545"/>
      <c r="I1072" s="742" t="s">
        <v>474</v>
      </c>
      <c r="J1072" s="1052" t="s">
        <v>286</v>
      </c>
      <c r="K1072" s="1052"/>
      <c r="EE1072" s="370"/>
      <c r="EF1072" s="370"/>
      <c r="EG1072" s="370"/>
      <c r="EH1072" s="370"/>
      <c r="EI1072" s="370"/>
      <c r="EJ1072" s="370"/>
      <c r="EK1072" s="370"/>
      <c r="EL1072" s="370"/>
      <c r="EM1072" s="370"/>
      <c r="EN1072" s="370"/>
      <c r="EO1072" s="370"/>
      <c r="EP1072" s="370"/>
      <c r="EQ1072" s="370"/>
      <c r="ER1072" s="370"/>
      <c r="ES1072" s="370"/>
      <c r="ET1072" s="370"/>
      <c r="EU1072" s="370"/>
      <c r="EV1072" s="370"/>
      <c r="EW1072" s="370"/>
      <c r="EX1072" s="370"/>
      <c r="EY1072" s="370"/>
      <c r="EZ1072" s="370"/>
      <c r="FA1072" s="370"/>
      <c r="FB1072" s="370"/>
      <c r="FC1072" s="370"/>
      <c r="FD1072" s="370"/>
      <c r="FE1072" s="370"/>
      <c r="FF1072" s="370"/>
      <c r="FG1072" s="370"/>
      <c r="FH1072" s="370"/>
      <c r="FI1072" s="370"/>
      <c r="FJ1072" s="370"/>
      <c r="FK1072" s="370"/>
      <c r="FL1072" s="370"/>
      <c r="FM1072" s="370"/>
      <c r="FN1072" s="370"/>
      <c r="FO1072" s="370"/>
      <c r="FP1072" s="370"/>
      <c r="FQ1072" s="370"/>
      <c r="FR1072" s="370"/>
      <c r="FS1072" s="370"/>
      <c r="FT1072" s="370"/>
      <c r="FU1072" s="370"/>
      <c r="FV1072" s="370"/>
      <c r="FW1072" s="370"/>
      <c r="FX1072" s="370"/>
      <c r="FY1072" s="370"/>
      <c r="FZ1072" s="370"/>
      <c r="GA1072" s="370"/>
      <c r="GB1072" s="370"/>
      <c r="GC1072" s="370"/>
      <c r="GD1072" s="370"/>
      <c r="GE1072" s="370"/>
      <c r="GF1072" s="370"/>
      <c r="GG1072" s="370"/>
      <c r="GH1072" s="370"/>
      <c r="GI1072" s="370"/>
      <c r="GJ1072" s="370"/>
      <c r="GK1072" s="370"/>
      <c r="GL1072" s="370"/>
      <c r="GM1072" s="370"/>
      <c r="GN1072" s="370"/>
      <c r="GO1072" s="370"/>
      <c r="GP1072" s="370"/>
      <c r="GQ1072" s="370"/>
      <c r="GR1072" s="370"/>
      <c r="GS1072" s="370"/>
      <c r="GT1072" s="370"/>
      <c r="GU1072" s="370"/>
      <c r="GV1072" s="370"/>
      <c r="GW1072" s="370"/>
      <c r="GX1072" s="370"/>
      <c r="GY1072" s="370"/>
      <c r="GZ1072" s="370"/>
      <c r="HA1072" s="370"/>
      <c r="HB1072" s="370"/>
      <c r="HC1072" s="370"/>
      <c r="HD1072" s="370"/>
      <c r="HE1072" s="370"/>
      <c r="HF1072" s="370"/>
      <c r="HG1072" s="370"/>
      <c r="HH1072" s="370"/>
      <c r="HI1072" s="370"/>
      <c r="HJ1072" s="370"/>
      <c r="HK1072" s="370"/>
      <c r="HL1072" s="370"/>
      <c r="HM1072" s="370"/>
      <c r="HN1072" s="370"/>
      <c r="HO1072" s="370"/>
      <c r="HP1072" s="370"/>
      <c r="HQ1072" s="370"/>
      <c r="HR1072" s="370"/>
      <c r="HS1072" s="370"/>
      <c r="HT1072" s="370"/>
      <c r="HU1072" s="370"/>
      <c r="HV1072" s="370"/>
      <c r="HW1072" s="370"/>
      <c r="HX1072" s="370"/>
      <c r="HY1072" s="370"/>
      <c r="HZ1072" s="370"/>
      <c r="IA1072" s="370"/>
      <c r="IB1072" s="370"/>
      <c r="IC1072" s="370"/>
      <c r="ID1072" s="370"/>
      <c r="IE1072" s="370"/>
      <c r="IF1072" s="370"/>
      <c r="IG1072" s="370"/>
      <c r="IH1072" s="370"/>
      <c r="II1072" s="370"/>
      <c r="IJ1072" s="370"/>
      <c r="IK1072" s="370"/>
    </row>
    <row r="1073" spans="1:245" s="363" customFormat="1" ht="13.5">
      <c r="A1073" s="672"/>
      <c r="B1073" s="672"/>
      <c r="C1073" s="672"/>
      <c r="D1073" s="672"/>
      <c r="E1073" s="740" t="s">
        <v>475</v>
      </c>
      <c r="F1073" s="740" t="s">
        <v>256</v>
      </c>
      <c r="G1073" s="740" t="s">
        <v>257</v>
      </c>
      <c r="H1073" s="667"/>
      <c r="I1073" s="740" t="s">
        <v>475</v>
      </c>
      <c r="J1073" s="740" t="s">
        <v>256</v>
      </c>
      <c r="K1073" s="740" t="s">
        <v>257</v>
      </c>
      <c r="EC1073" s="370"/>
      <c r="ED1073" s="370"/>
      <c r="EG1073" s="370"/>
      <c r="EH1073" s="370"/>
      <c r="EI1073" s="370"/>
      <c r="EJ1073" s="370"/>
      <c r="EK1073" s="370"/>
      <c r="EL1073" s="370"/>
      <c r="EM1073" s="370"/>
      <c r="EN1073" s="370"/>
      <c r="EO1073" s="370"/>
      <c r="EP1073" s="370"/>
      <c r="EQ1073" s="370"/>
      <c r="ER1073" s="370"/>
      <c r="ES1073" s="370"/>
      <c r="ET1073" s="370"/>
      <c r="EU1073" s="370"/>
      <c r="EV1073" s="370"/>
      <c r="EW1073" s="370"/>
      <c r="EX1073" s="370"/>
      <c r="EY1073" s="370"/>
      <c r="EZ1073" s="370"/>
      <c r="FA1073" s="370"/>
      <c r="FB1073" s="370"/>
      <c r="FC1073" s="370"/>
      <c r="FD1073" s="370"/>
      <c r="FE1073" s="370"/>
      <c r="FF1073" s="370"/>
      <c r="FG1073" s="370"/>
      <c r="FH1073" s="370"/>
      <c r="FI1073" s="370"/>
      <c r="FJ1073" s="370"/>
      <c r="FK1073" s="370"/>
      <c r="FL1073" s="370"/>
      <c r="FM1073" s="370"/>
      <c r="FN1073" s="370"/>
      <c r="FO1073" s="370"/>
      <c r="FP1073" s="370"/>
      <c r="FQ1073" s="370"/>
      <c r="FR1073" s="370"/>
      <c r="FS1073" s="370"/>
      <c r="FT1073" s="370"/>
      <c r="FU1073" s="370"/>
      <c r="FV1073" s="370"/>
      <c r="FW1073" s="370"/>
      <c r="FX1073" s="370"/>
      <c r="FY1073" s="370"/>
      <c r="FZ1073" s="370"/>
      <c r="GA1073" s="370"/>
      <c r="GB1073" s="370"/>
      <c r="GC1073" s="370"/>
      <c r="GD1073" s="370"/>
      <c r="GE1073" s="370"/>
      <c r="GF1073" s="370"/>
      <c r="GG1073" s="370"/>
      <c r="GH1073" s="370"/>
      <c r="GI1073" s="370"/>
      <c r="GJ1073" s="370"/>
      <c r="GK1073" s="370"/>
      <c r="GL1073" s="370"/>
      <c r="GM1073" s="370"/>
      <c r="GN1073" s="370"/>
      <c r="GO1073" s="370"/>
      <c r="GP1073" s="370"/>
      <c r="GQ1073" s="370"/>
      <c r="GR1073" s="370"/>
      <c r="GS1073" s="370"/>
      <c r="GT1073" s="370"/>
      <c r="GU1073" s="370"/>
      <c r="GV1073" s="370"/>
      <c r="GW1073" s="370"/>
      <c r="GX1073" s="370"/>
      <c r="GY1073" s="370"/>
      <c r="GZ1073" s="370"/>
      <c r="HA1073" s="370"/>
      <c r="HB1073" s="370"/>
      <c r="HC1073" s="370"/>
      <c r="HD1073" s="370"/>
      <c r="HE1073" s="370"/>
      <c r="HF1073" s="370"/>
      <c r="HG1073" s="370"/>
      <c r="HH1073" s="370"/>
      <c r="HI1073" s="370"/>
      <c r="HJ1073" s="370"/>
      <c r="HK1073" s="370"/>
      <c r="HL1073" s="370"/>
      <c r="HM1073" s="370"/>
      <c r="HN1073" s="370"/>
      <c r="HO1073" s="370"/>
      <c r="HP1073" s="370"/>
      <c r="HQ1073" s="370"/>
      <c r="HR1073" s="370"/>
      <c r="HS1073" s="370"/>
      <c r="HT1073" s="370"/>
      <c r="HU1073" s="370"/>
      <c r="HV1073" s="370"/>
      <c r="HW1073" s="370"/>
      <c r="HX1073" s="370"/>
      <c r="HY1073" s="370"/>
      <c r="HZ1073" s="370"/>
      <c r="IA1073" s="370"/>
      <c r="IB1073" s="370"/>
      <c r="IC1073" s="370"/>
      <c r="ID1073" s="370"/>
      <c r="IE1073" s="370"/>
      <c r="IF1073" s="370"/>
      <c r="IG1073" s="370"/>
      <c r="IH1073" s="370"/>
      <c r="II1073" s="370"/>
      <c r="IJ1073" s="370"/>
      <c r="IK1073" s="370"/>
    </row>
    <row r="1074" spans="1:245" s="363" customFormat="1" ht="13.5">
      <c r="A1074" s="747" t="s">
        <v>709</v>
      </c>
      <c r="B1074" s="747"/>
      <c r="C1074" s="747"/>
      <c r="D1074" s="549"/>
      <c r="E1074" s="357"/>
      <c r="F1074" s="430"/>
      <c r="G1074" s="445"/>
      <c r="H1074" s="356"/>
      <c r="I1074" s="430"/>
      <c r="J1074" s="356"/>
      <c r="K1074" s="357"/>
      <c r="EH1074" s="370"/>
      <c r="ER1074" s="370"/>
      <c r="ES1074" s="370"/>
      <c r="ET1074" s="370"/>
      <c r="EU1074" s="370"/>
      <c r="EV1074" s="370"/>
      <c r="EW1074" s="370"/>
      <c r="EX1074" s="370"/>
      <c r="EY1074" s="370"/>
      <c r="EZ1074" s="370"/>
      <c r="FA1074" s="370"/>
      <c r="FB1074" s="370"/>
      <c r="FC1074" s="370"/>
      <c r="FD1074" s="370"/>
      <c r="FE1074" s="370"/>
      <c r="FF1074" s="370"/>
      <c r="FG1074" s="370"/>
      <c r="FH1074" s="370"/>
      <c r="FI1074" s="370"/>
      <c r="FJ1074" s="370"/>
      <c r="FK1074" s="370"/>
      <c r="FL1074" s="370"/>
      <c r="FM1074" s="370"/>
      <c r="FN1074" s="370"/>
      <c r="FO1074" s="370"/>
      <c r="FP1074" s="370"/>
      <c r="FQ1074" s="370"/>
      <c r="FR1074" s="370"/>
      <c r="FS1074" s="370"/>
      <c r="FT1074" s="370"/>
      <c r="FU1074" s="370"/>
      <c r="FV1074" s="370"/>
      <c r="FW1074" s="370"/>
      <c r="FX1074" s="370"/>
      <c r="FY1074" s="370"/>
      <c r="FZ1074" s="370"/>
      <c r="GA1074" s="370"/>
      <c r="GB1074" s="370"/>
      <c r="GC1074" s="370"/>
      <c r="GD1074" s="370"/>
      <c r="GE1074" s="370"/>
      <c r="GF1074" s="370"/>
      <c r="GG1074" s="370"/>
      <c r="GH1074" s="370"/>
      <c r="GI1074" s="370"/>
      <c r="GJ1074" s="370"/>
      <c r="GK1074" s="370"/>
      <c r="GL1074" s="370"/>
      <c r="GM1074" s="370"/>
      <c r="GN1074" s="370"/>
      <c r="GO1074" s="370"/>
      <c r="GP1074" s="370"/>
      <c r="GQ1074" s="370"/>
      <c r="GR1074" s="370"/>
      <c r="GS1074" s="370"/>
      <c r="GT1074" s="370"/>
      <c r="GU1074" s="370"/>
      <c r="GV1074" s="370"/>
      <c r="GW1074" s="370"/>
      <c r="GX1074" s="370"/>
      <c r="GY1074" s="370"/>
      <c r="GZ1074" s="370"/>
      <c r="HA1074" s="370"/>
      <c r="HB1074" s="370"/>
      <c r="HC1074" s="370"/>
      <c r="HD1074" s="370"/>
      <c r="HE1074" s="370"/>
      <c r="HF1074" s="370"/>
      <c r="HG1074" s="370"/>
      <c r="HH1074" s="370"/>
      <c r="HI1074" s="370"/>
      <c r="HJ1074" s="370"/>
      <c r="HK1074" s="370"/>
      <c r="HL1074" s="370"/>
      <c r="HM1074" s="370"/>
      <c r="HN1074" s="370"/>
      <c r="HO1074" s="370"/>
      <c r="HP1074" s="370"/>
      <c r="HQ1074" s="370"/>
      <c r="HR1074" s="370"/>
      <c r="HS1074" s="370"/>
      <c r="HT1074" s="370"/>
      <c r="HU1074" s="370"/>
      <c r="HV1074" s="370"/>
      <c r="HW1074" s="370"/>
      <c r="HX1074" s="370"/>
      <c r="HY1074" s="370"/>
      <c r="HZ1074" s="370"/>
      <c r="IA1074" s="370"/>
      <c r="IB1074" s="370"/>
      <c r="IC1074" s="370"/>
      <c r="ID1074" s="370"/>
      <c r="IE1074" s="370"/>
      <c r="IF1074" s="370"/>
      <c r="IG1074" s="370"/>
      <c r="IH1074" s="370"/>
      <c r="II1074" s="370"/>
      <c r="IJ1074" s="370"/>
      <c r="IK1074" s="370"/>
    </row>
    <row r="1075" spans="1:178" s="363" customFormat="1" ht="13.5">
      <c r="A1075" s="603" t="s">
        <v>262</v>
      </c>
      <c r="B1075" s="603"/>
      <c r="C1075" s="603"/>
      <c r="D1075" s="603"/>
      <c r="E1075" s="641">
        <v>433445</v>
      </c>
      <c r="F1075" s="641">
        <v>9987</v>
      </c>
      <c r="G1075" s="641">
        <v>12640</v>
      </c>
      <c r="H1075" s="642"/>
      <c r="I1075" s="641">
        <v>393705</v>
      </c>
      <c r="J1075" s="641">
        <v>8719</v>
      </c>
      <c r="K1075" s="641">
        <v>6953</v>
      </c>
      <c r="DZ1075" s="370"/>
      <c r="EA1075" s="370"/>
      <c r="ED1075" s="370"/>
      <c r="EE1075" s="370"/>
      <c r="EF1075" s="370"/>
      <c r="EG1075" s="370"/>
      <c r="EH1075" s="370"/>
      <c r="EI1075" s="370"/>
      <c r="EJ1075" s="370"/>
      <c r="EK1075" s="370"/>
      <c r="EL1075" s="370"/>
      <c r="EM1075" s="370"/>
      <c r="EN1075" s="370"/>
      <c r="EO1075" s="370"/>
      <c r="EP1075" s="370"/>
      <c r="EQ1075" s="370"/>
      <c r="ER1075" s="370"/>
      <c r="ES1075" s="370"/>
      <c r="ET1075" s="370"/>
      <c r="EU1075" s="370"/>
      <c r="EV1075" s="370"/>
      <c r="EW1075" s="370"/>
      <c r="EX1075" s="370"/>
      <c r="EY1075" s="370"/>
      <c r="EZ1075" s="370"/>
      <c r="FA1075" s="370"/>
      <c r="FB1075" s="370"/>
      <c r="FC1075" s="370"/>
      <c r="FD1075" s="370"/>
      <c r="FE1075" s="370"/>
      <c r="FF1075" s="370"/>
      <c r="FG1075" s="370"/>
      <c r="FH1075" s="370"/>
      <c r="FI1075" s="370"/>
      <c r="FJ1075" s="370"/>
      <c r="FK1075" s="370"/>
      <c r="FL1075" s="370"/>
      <c r="FM1075" s="370"/>
      <c r="FN1075" s="370"/>
      <c r="FO1075" s="370"/>
      <c r="FP1075" s="370"/>
      <c r="FQ1075" s="370"/>
      <c r="FR1075" s="370"/>
      <c r="FS1075" s="370"/>
      <c r="FT1075" s="370"/>
      <c r="FU1075" s="370"/>
      <c r="FV1075" s="370"/>
    </row>
    <row r="1076" spans="1:178" s="363" customFormat="1" ht="13.5">
      <c r="A1076" s="357"/>
      <c r="B1076" s="357"/>
      <c r="C1076" s="357"/>
      <c r="D1076" s="357"/>
      <c r="E1076" s="737">
        <v>433445</v>
      </c>
      <c r="F1076" s="737">
        <v>9987</v>
      </c>
      <c r="G1076" s="737">
        <v>12640</v>
      </c>
      <c r="H1076" s="733"/>
      <c r="I1076" s="737">
        <v>393705</v>
      </c>
      <c r="J1076" s="737">
        <v>8719</v>
      </c>
      <c r="K1076" s="737">
        <v>6953</v>
      </c>
      <c r="EB1076" s="370"/>
      <c r="ED1076" s="370"/>
      <c r="EE1076" s="370"/>
      <c r="EF1076" s="370"/>
      <c r="EG1076" s="370"/>
      <c r="EH1076" s="370"/>
      <c r="EI1076" s="370"/>
      <c r="EJ1076" s="370"/>
      <c r="EK1076" s="370"/>
      <c r="EL1076" s="370"/>
      <c r="EM1076" s="370"/>
      <c r="EN1076" s="370"/>
      <c r="EO1076" s="370"/>
      <c r="EP1076" s="370"/>
      <c r="EQ1076" s="370"/>
      <c r="ER1076" s="370"/>
      <c r="ES1076" s="370"/>
      <c r="ET1076" s="370"/>
      <c r="EU1076" s="370"/>
      <c r="EV1076" s="370"/>
      <c r="EW1076" s="370"/>
      <c r="EX1076" s="370"/>
      <c r="EY1076" s="370"/>
      <c r="EZ1076" s="370"/>
      <c r="FA1076" s="370"/>
      <c r="FB1076" s="370"/>
      <c r="FC1076" s="370"/>
      <c r="FD1076" s="370"/>
      <c r="FE1076" s="370"/>
      <c r="FF1076" s="370"/>
      <c r="FG1076" s="370"/>
      <c r="FH1076" s="370"/>
      <c r="FI1076" s="370"/>
      <c r="FJ1076" s="370"/>
      <c r="FK1076" s="370"/>
      <c r="FL1076" s="370"/>
      <c r="FM1076" s="370"/>
      <c r="FN1076" s="370"/>
      <c r="FO1076" s="370"/>
      <c r="FP1076" s="370"/>
      <c r="FQ1076" s="370"/>
      <c r="FR1076" s="370"/>
      <c r="FS1076" s="370"/>
      <c r="FT1076" s="370"/>
      <c r="FU1076" s="370"/>
      <c r="FV1076" s="370"/>
    </row>
    <row r="1077" spans="1:178" s="363" customFormat="1" ht="13.5">
      <c r="A1077" s="273"/>
      <c r="B1077" s="273"/>
      <c r="C1077" s="273"/>
      <c r="D1077" s="273"/>
      <c r="E1077" s="446"/>
      <c r="F1077" s="446"/>
      <c r="G1077" s="446"/>
      <c r="H1077" s="390"/>
      <c r="I1077" s="446"/>
      <c r="J1077" s="446"/>
      <c r="K1077" s="446"/>
      <c r="EB1077" s="370"/>
      <c r="ED1077" s="370"/>
      <c r="EE1077" s="370"/>
      <c r="EF1077" s="370"/>
      <c r="EG1077" s="370"/>
      <c r="EH1077" s="370"/>
      <c r="EI1077" s="370"/>
      <c r="EJ1077" s="370"/>
      <c r="EK1077" s="370"/>
      <c r="EL1077" s="370"/>
      <c r="EM1077" s="370"/>
      <c r="EN1077" s="370"/>
      <c r="EO1077" s="370"/>
      <c r="EP1077" s="370"/>
      <c r="EQ1077" s="370"/>
      <c r="ER1077" s="370"/>
      <c r="ES1077" s="370"/>
      <c r="ET1077" s="370"/>
      <c r="EU1077" s="370"/>
      <c r="EV1077" s="370"/>
      <c r="EW1077" s="370"/>
      <c r="EX1077" s="370"/>
      <c r="EY1077" s="370"/>
      <c r="EZ1077" s="370"/>
      <c r="FA1077" s="370"/>
      <c r="FB1077" s="370"/>
      <c r="FC1077" s="370"/>
      <c r="FD1077" s="370"/>
      <c r="FE1077" s="370"/>
      <c r="FF1077" s="370"/>
      <c r="FG1077" s="370"/>
      <c r="FH1077" s="370"/>
      <c r="FI1077" s="370"/>
      <c r="FJ1077" s="370"/>
      <c r="FK1077" s="370"/>
      <c r="FL1077" s="370"/>
      <c r="FM1077" s="370"/>
      <c r="FN1077" s="370"/>
      <c r="FO1077" s="370"/>
      <c r="FP1077" s="370"/>
      <c r="FQ1077" s="370"/>
      <c r="FR1077" s="370"/>
      <c r="FS1077" s="370"/>
      <c r="FT1077" s="370"/>
      <c r="FU1077" s="370"/>
      <c r="FV1077" s="370"/>
    </row>
    <row r="1078" spans="1:178" s="363" customFormat="1" ht="13.5">
      <c r="A1078" s="391"/>
      <c r="B1078" s="391"/>
      <c r="C1078" s="391"/>
      <c r="D1078" s="391"/>
      <c r="E1078" s="273"/>
      <c r="F1078" s="273"/>
      <c r="G1078" s="273"/>
      <c r="H1078" s="273"/>
      <c r="I1078" s="273"/>
      <c r="J1078" s="389"/>
      <c r="K1078" s="362"/>
      <c r="ED1078" s="370"/>
      <c r="EE1078" s="370"/>
      <c r="EG1078" s="370"/>
      <c r="EJ1078" s="370"/>
      <c r="EK1078" s="370"/>
      <c r="EL1078" s="370"/>
      <c r="EM1078" s="370"/>
      <c r="EN1078" s="370"/>
      <c r="EO1078" s="370"/>
      <c r="EP1078" s="370"/>
      <c r="EQ1078" s="370"/>
      <c r="ER1078" s="370"/>
      <c r="ES1078" s="370"/>
      <c r="ET1078" s="370"/>
      <c r="EU1078" s="370"/>
      <c r="EV1078" s="370"/>
      <c r="EW1078" s="370"/>
      <c r="EX1078" s="370"/>
      <c r="EY1078" s="370"/>
      <c r="EZ1078" s="370"/>
      <c r="FA1078" s="370"/>
      <c r="FB1078" s="370"/>
      <c r="FC1078" s="370"/>
      <c r="FD1078" s="370"/>
      <c r="FE1078" s="370"/>
      <c r="FF1078" s="370"/>
      <c r="FG1078" s="370"/>
      <c r="FH1078" s="370"/>
      <c r="FI1078" s="370"/>
      <c r="FJ1078" s="370"/>
      <c r="FK1078" s="370"/>
      <c r="FL1078" s="370"/>
      <c r="FM1078" s="370"/>
      <c r="FN1078" s="370"/>
      <c r="FO1078" s="370"/>
      <c r="FP1078" s="370"/>
      <c r="FQ1078" s="370"/>
      <c r="FR1078" s="370"/>
      <c r="FS1078" s="370"/>
      <c r="FT1078" s="370"/>
      <c r="FU1078" s="370"/>
      <c r="FV1078" s="370"/>
    </row>
    <row r="1079" spans="1:178" s="363" customFormat="1" ht="15.75">
      <c r="A1079" s="568" t="s">
        <v>67</v>
      </c>
      <c r="B1079" s="568"/>
      <c r="C1079" s="568"/>
      <c r="D1079" s="373"/>
      <c r="E1079" s="368"/>
      <c r="F1079" s="269"/>
      <c r="G1079" s="406"/>
      <c r="H1079" s="376"/>
      <c r="I1079" s="376"/>
      <c r="J1079" s="376"/>
      <c r="K1079" s="362"/>
      <c r="EA1079" s="370"/>
      <c r="EB1079" s="370"/>
      <c r="ED1079" s="370"/>
      <c r="EE1079" s="370"/>
      <c r="EG1079" s="370"/>
      <c r="EJ1079" s="370"/>
      <c r="EK1079" s="370"/>
      <c r="EN1079" s="370"/>
      <c r="EO1079" s="370"/>
      <c r="EP1079" s="370"/>
      <c r="EQ1079" s="370"/>
      <c r="ER1079" s="370"/>
      <c r="ES1079" s="370"/>
      <c r="ET1079" s="370"/>
      <c r="EU1079" s="370"/>
      <c r="EV1079" s="370"/>
      <c r="EW1079" s="370"/>
      <c r="EX1079" s="370"/>
      <c r="EY1079" s="370"/>
      <c r="EZ1079" s="370"/>
      <c r="FA1079" s="370"/>
      <c r="FB1079" s="370"/>
      <c r="FC1079" s="370"/>
      <c r="FD1079" s="370"/>
      <c r="FE1079" s="370"/>
      <c r="FF1079" s="370"/>
      <c r="FG1079" s="370"/>
      <c r="FH1079" s="370"/>
      <c r="FI1079" s="370"/>
      <c r="FJ1079" s="370"/>
      <c r="FK1079" s="370"/>
      <c r="FL1079" s="370"/>
      <c r="FM1079" s="370"/>
      <c r="FN1079" s="370"/>
      <c r="FO1079" s="370"/>
      <c r="FP1079" s="370"/>
      <c r="FQ1079" s="370"/>
      <c r="FR1079" s="370"/>
      <c r="FS1079" s="370"/>
      <c r="FT1079" s="370"/>
      <c r="FU1079" s="370"/>
      <c r="FV1079" s="370"/>
    </row>
    <row r="1080" spans="1:245" s="363" customFormat="1" ht="13.5">
      <c r="A1080" s="662"/>
      <c r="B1080" s="662"/>
      <c r="C1080" s="662"/>
      <c r="D1080" s="662"/>
      <c r="E1080" s="662"/>
      <c r="F1080" s="589"/>
      <c r="G1080" s="740"/>
      <c r="H1080" s="741"/>
      <c r="I1080" s="741" t="s">
        <v>305</v>
      </c>
      <c r="J1080" s="741" t="s">
        <v>545</v>
      </c>
      <c r="K1080" s="742" t="s">
        <v>545</v>
      </c>
      <c r="EE1080" s="370"/>
      <c r="EF1080" s="370"/>
      <c r="EG1080" s="370"/>
      <c r="EH1080" s="370"/>
      <c r="EI1080" s="370"/>
      <c r="EJ1080" s="370"/>
      <c r="EK1080" s="370"/>
      <c r="EL1080" s="370"/>
      <c r="EM1080" s="370"/>
      <c r="EN1080" s="370"/>
      <c r="EO1080" s="370"/>
      <c r="EP1080" s="370"/>
      <c r="EQ1080" s="370"/>
      <c r="ER1080" s="370"/>
      <c r="ES1080" s="370"/>
      <c r="ET1080" s="370"/>
      <c r="EU1080" s="370"/>
      <c r="EV1080" s="370"/>
      <c r="EW1080" s="370"/>
      <c r="EX1080" s="370"/>
      <c r="EY1080" s="370"/>
      <c r="EZ1080" s="370"/>
      <c r="FA1080" s="370"/>
      <c r="FB1080" s="370"/>
      <c r="FC1080" s="370"/>
      <c r="FD1080" s="370"/>
      <c r="FE1080" s="370"/>
      <c r="FF1080" s="370"/>
      <c r="FG1080" s="370"/>
      <c r="FH1080" s="370"/>
      <c r="FI1080" s="370"/>
      <c r="FJ1080" s="370"/>
      <c r="FK1080" s="370"/>
      <c r="FL1080" s="370"/>
      <c r="FM1080" s="370"/>
      <c r="FN1080" s="370"/>
      <c r="FO1080" s="370"/>
      <c r="FP1080" s="370"/>
      <c r="FQ1080" s="370"/>
      <c r="FR1080" s="370"/>
      <c r="FS1080" s="370"/>
      <c r="FT1080" s="370"/>
      <c r="FU1080" s="370"/>
      <c r="FV1080" s="370"/>
      <c r="FW1080" s="370"/>
      <c r="FX1080" s="370"/>
      <c r="FY1080" s="370"/>
      <c r="FZ1080" s="370"/>
      <c r="GA1080" s="370"/>
      <c r="GB1080" s="370"/>
      <c r="GC1080" s="370"/>
      <c r="GD1080" s="370"/>
      <c r="GE1080" s="370"/>
      <c r="GF1080" s="370"/>
      <c r="GG1080" s="370"/>
      <c r="GH1080" s="370"/>
      <c r="GI1080" s="370"/>
      <c r="GJ1080" s="370"/>
      <c r="GK1080" s="370"/>
      <c r="GL1080" s="370"/>
      <c r="GM1080" s="370"/>
      <c r="GN1080" s="370"/>
      <c r="GO1080" s="370"/>
      <c r="GP1080" s="370"/>
      <c r="GQ1080" s="370"/>
      <c r="GR1080" s="370"/>
      <c r="GS1080" s="370"/>
      <c r="GT1080" s="370"/>
      <c r="GU1080" s="370"/>
      <c r="GV1080" s="370"/>
      <c r="GW1080" s="370"/>
      <c r="GX1080" s="370"/>
      <c r="GY1080" s="370"/>
      <c r="GZ1080" s="370"/>
      <c r="HA1080" s="370"/>
      <c r="HB1080" s="370"/>
      <c r="HC1080" s="370"/>
      <c r="HD1080" s="370"/>
      <c r="HE1080" s="370"/>
      <c r="HF1080" s="370"/>
      <c r="HG1080" s="370"/>
      <c r="HH1080" s="370"/>
      <c r="HI1080" s="370"/>
      <c r="HJ1080" s="370"/>
      <c r="HK1080" s="370"/>
      <c r="HL1080" s="370"/>
      <c r="HM1080" s="370"/>
      <c r="HN1080" s="370"/>
      <c r="HO1080" s="370"/>
      <c r="HP1080" s="370"/>
      <c r="HQ1080" s="370"/>
      <c r="HR1080" s="370"/>
      <c r="HS1080" s="370"/>
      <c r="HT1080" s="370"/>
      <c r="HU1080" s="370"/>
      <c r="HV1080" s="370"/>
      <c r="HW1080" s="370"/>
      <c r="HX1080" s="370"/>
      <c r="HY1080" s="370"/>
      <c r="HZ1080" s="370"/>
      <c r="IA1080" s="370"/>
      <c r="IB1080" s="370"/>
      <c r="IC1080" s="370"/>
      <c r="ID1080" s="370"/>
      <c r="IE1080" s="370"/>
      <c r="IF1080" s="370"/>
      <c r="IG1080" s="370"/>
      <c r="IH1080" s="370"/>
      <c r="II1080" s="370"/>
      <c r="IJ1080" s="370"/>
      <c r="IK1080" s="370"/>
    </row>
    <row r="1081" spans="1:245" s="363" customFormat="1" ht="13.5">
      <c r="A1081" s="664"/>
      <c r="B1081" s="664"/>
      <c r="C1081" s="664"/>
      <c r="D1081" s="664"/>
      <c r="F1081" s="741" t="s">
        <v>415</v>
      </c>
      <c r="G1081" s="741" t="s">
        <v>415</v>
      </c>
      <c r="H1081" s="741" t="s">
        <v>543</v>
      </c>
      <c r="I1081" s="741" t="s">
        <v>306</v>
      </c>
      <c r="J1081" s="743" t="s">
        <v>544</v>
      </c>
      <c r="K1081" s="740" t="s">
        <v>544</v>
      </c>
      <c r="ED1081" s="370"/>
      <c r="EE1081" s="370"/>
      <c r="EF1081" s="370"/>
      <c r="EG1081" s="370"/>
      <c r="EH1081" s="370"/>
      <c r="EI1081" s="370"/>
      <c r="EJ1081" s="370"/>
      <c r="EK1081" s="370"/>
      <c r="EL1081" s="370"/>
      <c r="EM1081" s="370"/>
      <c r="EN1081" s="370"/>
      <c r="EO1081" s="370"/>
      <c r="EP1081" s="370"/>
      <c r="EQ1081" s="370"/>
      <c r="ER1081" s="370"/>
      <c r="ES1081" s="370"/>
      <c r="ET1081" s="370"/>
      <c r="EU1081" s="370"/>
      <c r="EV1081" s="370"/>
      <c r="EW1081" s="370"/>
      <c r="EX1081" s="370"/>
      <c r="EY1081" s="370"/>
      <c r="EZ1081" s="370"/>
      <c r="FA1081" s="370"/>
      <c r="FB1081" s="370"/>
      <c r="FC1081" s="370"/>
      <c r="FD1081" s="370"/>
      <c r="FE1081" s="370"/>
      <c r="FF1081" s="370"/>
      <c r="FG1081" s="370"/>
      <c r="FH1081" s="370"/>
      <c r="FI1081" s="370"/>
      <c r="FJ1081" s="370"/>
      <c r="FK1081" s="370"/>
      <c r="FL1081" s="370"/>
      <c r="FM1081" s="370"/>
      <c r="FN1081" s="370"/>
      <c r="FO1081" s="370"/>
      <c r="FP1081" s="370"/>
      <c r="FQ1081" s="370"/>
      <c r="FR1081" s="370"/>
      <c r="FS1081" s="370"/>
      <c r="FT1081" s="370"/>
      <c r="FU1081" s="370"/>
      <c r="FV1081" s="370"/>
      <c r="FW1081" s="370"/>
      <c r="FX1081" s="370"/>
      <c r="FY1081" s="370"/>
      <c r="FZ1081" s="370"/>
      <c r="GA1081" s="370"/>
      <c r="GB1081" s="370"/>
      <c r="GC1081" s="370"/>
      <c r="GD1081" s="370"/>
      <c r="GE1081" s="370"/>
      <c r="GF1081" s="370"/>
      <c r="GG1081" s="370"/>
      <c r="GH1081" s="370"/>
      <c r="GI1081" s="370"/>
      <c r="GJ1081" s="370"/>
      <c r="GK1081" s="370"/>
      <c r="GL1081" s="370"/>
      <c r="GM1081" s="370"/>
      <c r="GN1081" s="370"/>
      <c r="GO1081" s="370"/>
      <c r="GP1081" s="370"/>
      <c r="GQ1081" s="370"/>
      <c r="GR1081" s="370"/>
      <c r="GS1081" s="370"/>
      <c r="GT1081" s="370"/>
      <c r="GU1081" s="370"/>
      <c r="GV1081" s="370"/>
      <c r="GW1081" s="370"/>
      <c r="GX1081" s="370"/>
      <c r="GY1081" s="370"/>
      <c r="GZ1081" s="370"/>
      <c r="HA1081" s="370"/>
      <c r="HB1081" s="370"/>
      <c r="HC1081" s="370"/>
      <c r="HD1081" s="370"/>
      <c r="HE1081" s="370"/>
      <c r="HF1081" s="370"/>
      <c r="HG1081" s="370"/>
      <c r="HH1081" s="370"/>
      <c r="HI1081" s="370"/>
      <c r="HJ1081" s="370"/>
      <c r="HK1081" s="370"/>
      <c r="HL1081" s="370"/>
      <c r="HM1081" s="370"/>
      <c r="HN1081" s="370"/>
      <c r="HO1081" s="370"/>
      <c r="HP1081" s="370"/>
      <c r="HQ1081" s="370"/>
      <c r="HR1081" s="370"/>
      <c r="HS1081" s="370"/>
      <c r="HT1081" s="370"/>
      <c r="HU1081" s="370"/>
      <c r="HV1081" s="370"/>
      <c r="HW1081" s="370"/>
      <c r="HX1081" s="370"/>
      <c r="HY1081" s="370"/>
      <c r="HZ1081" s="370"/>
      <c r="IA1081" s="370"/>
      <c r="IB1081" s="370"/>
      <c r="IC1081" s="370"/>
      <c r="ID1081" s="370"/>
      <c r="IE1081" s="370"/>
      <c r="IF1081" s="370"/>
      <c r="IG1081" s="370"/>
      <c r="IH1081" s="370"/>
      <c r="II1081" s="370"/>
      <c r="IJ1081" s="370"/>
      <c r="IK1081" s="370"/>
    </row>
    <row r="1082" spans="1:245" s="363" customFormat="1" ht="13.5" customHeight="1">
      <c r="A1082" s="739" t="s">
        <v>207</v>
      </c>
      <c r="B1082" s="739"/>
      <c r="C1082" s="739"/>
      <c r="D1082" s="665"/>
      <c r="E1082" s="396"/>
      <c r="F1082" s="744" t="s">
        <v>676</v>
      </c>
      <c r="G1082" s="744" t="s">
        <v>750</v>
      </c>
      <c r="H1082" s="744" t="s">
        <v>733</v>
      </c>
      <c r="I1082" s="744" t="s">
        <v>677</v>
      </c>
      <c r="J1082" s="734" t="s">
        <v>39</v>
      </c>
      <c r="K1082" s="745" t="s">
        <v>466</v>
      </c>
      <c r="EE1082" s="370"/>
      <c r="EF1082" s="370"/>
      <c r="EG1082" s="370"/>
      <c r="EH1082" s="370"/>
      <c r="EI1082" s="370"/>
      <c r="EJ1082" s="370"/>
      <c r="EK1082" s="370"/>
      <c r="EL1082" s="370"/>
      <c r="EM1082" s="370"/>
      <c r="EN1082" s="370"/>
      <c r="EO1082" s="370"/>
      <c r="EP1082" s="370"/>
      <c r="EQ1082" s="370"/>
      <c r="ER1082" s="370"/>
      <c r="ES1082" s="370"/>
      <c r="ET1082" s="370"/>
      <c r="EU1082" s="370"/>
      <c r="EV1082" s="370"/>
      <c r="EW1082" s="370"/>
      <c r="EX1082" s="370"/>
      <c r="EY1082" s="370"/>
      <c r="EZ1082" s="370"/>
      <c r="FA1082" s="370"/>
      <c r="FB1082" s="370"/>
      <c r="FC1082" s="370"/>
      <c r="FD1082" s="370"/>
      <c r="FE1082" s="370"/>
      <c r="FF1082" s="370"/>
      <c r="FG1082" s="370"/>
      <c r="FH1082" s="370"/>
      <c r="FI1082" s="370"/>
      <c r="FJ1082" s="370"/>
      <c r="FK1082" s="370"/>
      <c r="FL1082" s="370"/>
      <c r="FM1082" s="370"/>
      <c r="FN1082" s="370"/>
      <c r="FO1082" s="370"/>
      <c r="FP1082" s="370"/>
      <c r="FQ1082" s="370"/>
      <c r="FR1082" s="370"/>
      <c r="FS1082" s="370"/>
      <c r="FT1082" s="370"/>
      <c r="FU1082" s="370"/>
      <c r="FV1082" s="370"/>
      <c r="FW1082" s="370"/>
      <c r="FX1082" s="370"/>
      <c r="FY1082" s="370"/>
      <c r="FZ1082" s="370"/>
      <c r="GA1082" s="370"/>
      <c r="GB1082" s="370"/>
      <c r="GC1082" s="370"/>
      <c r="GD1082" s="370"/>
      <c r="GE1082" s="370"/>
      <c r="GF1082" s="370"/>
      <c r="GG1082" s="370"/>
      <c r="GH1082" s="370"/>
      <c r="GI1082" s="370"/>
      <c r="GJ1082" s="370"/>
      <c r="GK1082" s="370"/>
      <c r="GL1082" s="370"/>
      <c r="GM1082" s="370"/>
      <c r="GN1082" s="370"/>
      <c r="GO1082" s="370"/>
      <c r="GP1082" s="370"/>
      <c r="GQ1082" s="370"/>
      <c r="GR1082" s="370"/>
      <c r="GS1082" s="370"/>
      <c r="GT1082" s="370"/>
      <c r="GU1082" s="370"/>
      <c r="GV1082" s="370"/>
      <c r="GW1082" s="370"/>
      <c r="GX1082" s="370"/>
      <c r="GY1082" s="370"/>
      <c r="GZ1082" s="370"/>
      <c r="HA1082" s="370"/>
      <c r="HB1082" s="370"/>
      <c r="HC1082" s="370"/>
      <c r="HD1082" s="370"/>
      <c r="HE1082" s="370"/>
      <c r="HF1082" s="370"/>
      <c r="HG1082" s="370"/>
      <c r="HH1082" s="370"/>
      <c r="HI1082" s="370"/>
      <c r="HJ1082" s="370"/>
      <c r="HK1082" s="370"/>
      <c r="HL1082" s="370"/>
      <c r="HM1082" s="370"/>
      <c r="HN1082" s="370"/>
      <c r="HO1082" s="370"/>
      <c r="HP1082" s="370"/>
      <c r="HQ1082" s="370"/>
      <c r="HR1082" s="370"/>
      <c r="HS1082" s="370"/>
      <c r="HT1082" s="370"/>
      <c r="HU1082" s="370"/>
      <c r="HV1082" s="370"/>
      <c r="HW1082" s="370"/>
      <c r="HX1082" s="370"/>
      <c r="HY1082" s="370"/>
      <c r="HZ1082" s="370"/>
      <c r="IA1082" s="370"/>
      <c r="IB1082" s="370"/>
      <c r="IC1082" s="370"/>
      <c r="ID1082" s="370"/>
      <c r="IE1082" s="370"/>
      <c r="IF1082" s="370"/>
      <c r="IG1082" s="370"/>
      <c r="IH1082" s="370"/>
      <c r="II1082" s="370"/>
      <c r="IJ1082" s="370"/>
      <c r="IK1082" s="370"/>
    </row>
    <row r="1083" spans="1:245" s="363" customFormat="1" ht="13.5">
      <c r="A1083" s="603" t="s">
        <v>59</v>
      </c>
      <c r="B1083" s="603"/>
      <c r="C1083" s="603"/>
      <c r="D1083" s="603"/>
      <c r="F1083" s="622">
        <v>9424</v>
      </c>
      <c r="G1083" s="622">
        <v>7503</v>
      </c>
      <c r="H1083" s="644">
        <v>50</v>
      </c>
      <c r="I1083" s="622">
        <v>0</v>
      </c>
      <c r="J1083" s="622">
        <v>1045</v>
      </c>
      <c r="K1083" s="622">
        <v>1045</v>
      </c>
      <c r="EE1083" s="370"/>
      <c r="EF1083" s="370"/>
      <c r="EG1083" s="370"/>
      <c r="EH1083" s="370"/>
      <c r="EI1083" s="370"/>
      <c r="EJ1083" s="370"/>
      <c r="EK1083" s="370"/>
      <c r="EL1083" s="370"/>
      <c r="EM1083" s="370"/>
      <c r="EN1083" s="370"/>
      <c r="EO1083" s="370"/>
      <c r="EP1083" s="370"/>
      <c r="EQ1083" s="370"/>
      <c r="ER1083" s="370"/>
      <c r="ES1083" s="370"/>
      <c r="ET1083" s="370"/>
      <c r="EU1083" s="370"/>
      <c r="EV1083" s="370"/>
      <c r="EW1083" s="370"/>
      <c r="EX1083" s="370"/>
      <c r="EY1083" s="370"/>
      <c r="EZ1083" s="370"/>
      <c r="FA1083" s="370"/>
      <c r="FB1083" s="370"/>
      <c r="FC1083" s="370"/>
      <c r="FD1083" s="370"/>
      <c r="FE1083" s="370"/>
      <c r="FF1083" s="370"/>
      <c r="FG1083" s="370"/>
      <c r="FH1083" s="370"/>
      <c r="FI1083" s="370"/>
      <c r="FJ1083" s="370"/>
      <c r="FK1083" s="370"/>
      <c r="FL1083" s="370"/>
      <c r="FM1083" s="370"/>
      <c r="FN1083" s="370"/>
      <c r="FO1083" s="370"/>
      <c r="FP1083" s="370"/>
      <c r="FQ1083" s="370"/>
      <c r="FR1083" s="370"/>
      <c r="FS1083" s="370"/>
      <c r="FT1083" s="370"/>
      <c r="FU1083" s="370"/>
      <c r="FV1083" s="370"/>
      <c r="FW1083" s="370"/>
      <c r="FX1083" s="370"/>
      <c r="FY1083" s="370"/>
      <c r="FZ1083" s="370"/>
      <c r="GA1083" s="370"/>
      <c r="GB1083" s="370"/>
      <c r="GC1083" s="370"/>
      <c r="GD1083" s="370"/>
      <c r="GE1083" s="370"/>
      <c r="GF1083" s="370"/>
      <c r="GG1083" s="370"/>
      <c r="GH1083" s="370"/>
      <c r="GI1083" s="370"/>
      <c r="GJ1083" s="370"/>
      <c r="GK1083" s="370"/>
      <c r="GL1083" s="370"/>
      <c r="GM1083" s="370"/>
      <c r="GN1083" s="370"/>
      <c r="GO1083" s="370"/>
      <c r="GP1083" s="370"/>
      <c r="GQ1083" s="370"/>
      <c r="GR1083" s="370"/>
      <c r="GS1083" s="370"/>
      <c r="GT1083" s="370"/>
      <c r="GU1083" s="370"/>
      <c r="GV1083" s="370"/>
      <c r="GW1083" s="370"/>
      <c r="GX1083" s="370"/>
      <c r="GY1083" s="370"/>
      <c r="GZ1083" s="370"/>
      <c r="HA1083" s="370"/>
      <c r="HB1083" s="370"/>
      <c r="HC1083" s="370"/>
      <c r="HD1083" s="370"/>
      <c r="HE1083" s="370"/>
      <c r="HF1083" s="370"/>
      <c r="HG1083" s="370"/>
      <c r="HH1083" s="370"/>
      <c r="HI1083" s="370"/>
      <c r="HJ1083" s="370"/>
      <c r="HK1083" s="370"/>
      <c r="HL1083" s="370"/>
      <c r="HM1083" s="370"/>
      <c r="HN1083" s="370"/>
      <c r="HO1083" s="370"/>
      <c r="HP1083" s="370"/>
      <c r="HQ1083" s="370"/>
      <c r="HR1083" s="370"/>
      <c r="HS1083" s="370"/>
      <c r="HT1083" s="370"/>
      <c r="HU1083" s="370"/>
      <c r="HV1083" s="370"/>
      <c r="HW1083" s="370"/>
      <c r="HX1083" s="370"/>
      <c r="HY1083" s="370"/>
      <c r="HZ1083" s="370"/>
      <c r="IA1083" s="370"/>
      <c r="IB1083" s="370"/>
      <c r="IC1083" s="370"/>
      <c r="ID1083" s="370"/>
      <c r="IE1083" s="370"/>
      <c r="IF1083" s="370"/>
      <c r="IG1083" s="370"/>
      <c r="IH1083" s="370"/>
      <c r="II1083" s="370"/>
      <c r="IJ1083" s="370"/>
      <c r="IK1083" s="370"/>
    </row>
    <row r="1084" spans="1:245" s="363" customFormat="1" ht="13.5">
      <c r="A1084" s="603" t="s">
        <v>823</v>
      </c>
      <c r="B1084" s="603"/>
      <c r="C1084" s="603"/>
      <c r="D1084" s="603"/>
      <c r="F1084" s="622">
        <v>1131</v>
      </c>
      <c r="G1084" s="622">
        <v>1</v>
      </c>
      <c r="H1084" s="644">
        <v>49</v>
      </c>
      <c r="I1084" s="622">
        <v>-347</v>
      </c>
      <c r="J1084" s="622">
        <v>825</v>
      </c>
      <c r="K1084" s="622">
        <v>1171</v>
      </c>
      <c r="EE1084" s="370"/>
      <c r="EF1084" s="370"/>
      <c r="EG1084" s="370"/>
      <c r="EH1084" s="370"/>
      <c r="EI1084" s="370"/>
      <c r="EJ1084" s="370"/>
      <c r="EK1084" s="370"/>
      <c r="EL1084" s="370"/>
      <c r="EM1084" s="370"/>
      <c r="EN1084" s="370"/>
      <c r="EO1084" s="370"/>
      <c r="EP1084" s="370"/>
      <c r="EQ1084" s="370"/>
      <c r="ER1084" s="370"/>
      <c r="ES1084" s="370"/>
      <c r="ET1084" s="370"/>
      <c r="EU1084" s="370"/>
      <c r="EV1084" s="370"/>
      <c r="EW1084" s="370"/>
      <c r="EX1084" s="370"/>
      <c r="EY1084" s="370"/>
      <c r="EZ1084" s="370"/>
      <c r="FA1084" s="370"/>
      <c r="FB1084" s="370"/>
      <c r="FC1084" s="370"/>
      <c r="FD1084" s="370"/>
      <c r="FE1084" s="370"/>
      <c r="FF1084" s="370"/>
      <c r="FG1084" s="370"/>
      <c r="FH1084" s="370"/>
      <c r="FI1084" s="370"/>
      <c r="FJ1084" s="370"/>
      <c r="FK1084" s="370"/>
      <c r="FL1084" s="370"/>
      <c r="FM1084" s="370"/>
      <c r="FN1084" s="370"/>
      <c r="FO1084" s="370"/>
      <c r="FP1084" s="370"/>
      <c r="FQ1084" s="370"/>
      <c r="FR1084" s="370"/>
      <c r="FS1084" s="370"/>
      <c r="FT1084" s="370"/>
      <c r="FU1084" s="370"/>
      <c r="FV1084" s="370"/>
      <c r="FW1084" s="370"/>
      <c r="FX1084" s="370"/>
      <c r="FY1084" s="370"/>
      <c r="FZ1084" s="370"/>
      <c r="GA1084" s="370"/>
      <c r="GB1084" s="370"/>
      <c r="GC1084" s="370"/>
      <c r="GD1084" s="370"/>
      <c r="GE1084" s="370"/>
      <c r="GF1084" s="370"/>
      <c r="GG1084" s="370"/>
      <c r="GH1084" s="370"/>
      <c r="GI1084" s="370"/>
      <c r="GJ1084" s="370"/>
      <c r="GK1084" s="370"/>
      <c r="GL1084" s="370"/>
      <c r="GM1084" s="370"/>
      <c r="GN1084" s="370"/>
      <c r="GO1084" s="370"/>
      <c r="GP1084" s="370"/>
      <c r="GQ1084" s="370"/>
      <c r="GR1084" s="370"/>
      <c r="GS1084" s="370"/>
      <c r="GT1084" s="370"/>
      <c r="GU1084" s="370"/>
      <c r="GV1084" s="370"/>
      <c r="GW1084" s="370"/>
      <c r="GX1084" s="370"/>
      <c r="GY1084" s="370"/>
      <c r="GZ1084" s="370"/>
      <c r="HA1084" s="370"/>
      <c r="HB1084" s="370"/>
      <c r="HC1084" s="370"/>
      <c r="HD1084" s="370"/>
      <c r="HE1084" s="370"/>
      <c r="HF1084" s="370"/>
      <c r="HG1084" s="370"/>
      <c r="HH1084" s="370"/>
      <c r="HI1084" s="370"/>
      <c r="HJ1084" s="370"/>
      <c r="HK1084" s="370"/>
      <c r="HL1084" s="370"/>
      <c r="HM1084" s="370"/>
      <c r="HN1084" s="370"/>
      <c r="HO1084" s="370"/>
      <c r="HP1084" s="370"/>
      <c r="HQ1084" s="370"/>
      <c r="HR1084" s="370"/>
      <c r="HS1084" s="370"/>
      <c r="HT1084" s="370"/>
      <c r="HU1084" s="370"/>
      <c r="HV1084" s="370"/>
      <c r="HW1084" s="370"/>
      <c r="HX1084" s="370"/>
      <c r="HY1084" s="370"/>
      <c r="HZ1084" s="370"/>
      <c r="IA1084" s="370"/>
      <c r="IB1084" s="370"/>
      <c r="IC1084" s="370"/>
      <c r="ID1084" s="370"/>
      <c r="IE1084" s="370"/>
      <c r="IF1084" s="370"/>
      <c r="IG1084" s="370"/>
      <c r="IH1084" s="370"/>
      <c r="II1084" s="370"/>
      <c r="IJ1084" s="370"/>
      <c r="IK1084" s="370"/>
    </row>
    <row r="1085" spans="1:245" s="363" customFormat="1" ht="13.5">
      <c r="A1085" s="603" t="s">
        <v>284</v>
      </c>
      <c r="B1085" s="603"/>
      <c r="C1085" s="603"/>
      <c r="D1085" s="603"/>
      <c r="F1085" s="622">
        <v>31842</v>
      </c>
      <c r="G1085" s="622">
        <v>29657</v>
      </c>
      <c r="H1085" s="644">
        <v>38</v>
      </c>
      <c r="I1085" s="622">
        <v>103</v>
      </c>
      <c r="J1085" s="622">
        <v>830</v>
      </c>
      <c r="K1085" s="622">
        <v>728</v>
      </c>
      <c r="EE1085" s="370"/>
      <c r="EF1085" s="370"/>
      <c r="EG1085" s="370"/>
      <c r="EH1085" s="370"/>
      <c r="EI1085" s="370"/>
      <c r="EJ1085" s="370"/>
      <c r="EK1085" s="370"/>
      <c r="EL1085" s="370"/>
      <c r="EM1085" s="370"/>
      <c r="EN1085" s="370"/>
      <c r="EO1085" s="370"/>
      <c r="EP1085" s="370"/>
      <c r="EQ1085" s="370"/>
      <c r="ER1085" s="370"/>
      <c r="ES1085" s="370"/>
      <c r="ET1085" s="370"/>
      <c r="EU1085" s="370"/>
      <c r="EV1085" s="370"/>
      <c r="EW1085" s="370"/>
      <c r="EX1085" s="370"/>
      <c r="EY1085" s="370"/>
      <c r="EZ1085" s="370"/>
      <c r="FA1085" s="370"/>
      <c r="FB1085" s="370"/>
      <c r="FC1085" s="370"/>
      <c r="FD1085" s="370"/>
      <c r="FE1085" s="370"/>
      <c r="FF1085" s="370"/>
      <c r="FG1085" s="370"/>
      <c r="FH1085" s="370"/>
      <c r="FI1085" s="370"/>
      <c r="FJ1085" s="370"/>
      <c r="FK1085" s="370"/>
      <c r="FL1085" s="370"/>
      <c r="FM1085" s="370"/>
      <c r="FN1085" s="370"/>
      <c r="FO1085" s="370"/>
      <c r="FP1085" s="370"/>
      <c r="FQ1085" s="370"/>
      <c r="FR1085" s="370"/>
      <c r="FS1085" s="370"/>
      <c r="FT1085" s="370"/>
      <c r="FU1085" s="370"/>
      <c r="FV1085" s="370"/>
      <c r="FW1085" s="370"/>
      <c r="FX1085" s="370"/>
      <c r="FY1085" s="370"/>
      <c r="FZ1085" s="370"/>
      <c r="GA1085" s="370"/>
      <c r="GB1085" s="370"/>
      <c r="GC1085" s="370"/>
      <c r="GD1085" s="370"/>
      <c r="GE1085" s="370"/>
      <c r="GF1085" s="370"/>
      <c r="GG1085" s="370"/>
      <c r="GH1085" s="370"/>
      <c r="GI1085" s="370"/>
      <c r="GJ1085" s="370"/>
      <c r="GK1085" s="370"/>
      <c r="GL1085" s="370"/>
      <c r="GM1085" s="370"/>
      <c r="GN1085" s="370"/>
      <c r="GO1085" s="370"/>
      <c r="GP1085" s="370"/>
      <c r="GQ1085" s="370"/>
      <c r="GR1085" s="370"/>
      <c r="GS1085" s="370"/>
      <c r="GT1085" s="370"/>
      <c r="GU1085" s="370"/>
      <c r="GV1085" s="370"/>
      <c r="GW1085" s="370"/>
      <c r="GX1085" s="370"/>
      <c r="GY1085" s="370"/>
      <c r="GZ1085" s="370"/>
      <c r="HA1085" s="370"/>
      <c r="HB1085" s="370"/>
      <c r="HC1085" s="370"/>
      <c r="HD1085" s="370"/>
      <c r="HE1085" s="370"/>
      <c r="HF1085" s="370"/>
      <c r="HG1085" s="370"/>
      <c r="HH1085" s="370"/>
      <c r="HI1085" s="370"/>
      <c r="HJ1085" s="370"/>
      <c r="HK1085" s="370"/>
      <c r="HL1085" s="370"/>
      <c r="HM1085" s="370"/>
      <c r="HN1085" s="370"/>
      <c r="HO1085" s="370"/>
      <c r="HP1085" s="370"/>
      <c r="HQ1085" s="370"/>
      <c r="HR1085" s="370"/>
      <c r="HS1085" s="370"/>
      <c r="HT1085" s="370"/>
      <c r="HU1085" s="370"/>
      <c r="HV1085" s="370"/>
      <c r="HW1085" s="370"/>
      <c r="HX1085" s="370"/>
      <c r="HY1085" s="370"/>
      <c r="HZ1085" s="370"/>
      <c r="IA1085" s="370"/>
      <c r="IB1085" s="370"/>
      <c r="IC1085" s="370"/>
      <c r="ID1085" s="370"/>
      <c r="IE1085" s="370"/>
      <c r="IF1085" s="370"/>
      <c r="IG1085" s="370"/>
      <c r="IH1085" s="370"/>
      <c r="II1085" s="370"/>
      <c r="IJ1085" s="370"/>
      <c r="IK1085" s="370"/>
    </row>
    <row r="1086" spans="1:245" s="363" customFormat="1" ht="13.5">
      <c r="A1086" s="603" t="s">
        <v>384</v>
      </c>
      <c r="B1086" s="603"/>
      <c r="C1086" s="603"/>
      <c r="D1086" s="603"/>
      <c r="F1086" s="622">
        <v>1181</v>
      </c>
      <c r="G1086" s="622">
        <v>19</v>
      </c>
      <c r="H1086" s="644">
        <v>50</v>
      </c>
      <c r="I1086" s="622">
        <v>15</v>
      </c>
      <c r="J1086" s="622">
        <v>581</v>
      </c>
      <c r="K1086" s="622">
        <v>416</v>
      </c>
      <c r="EE1086" s="370"/>
      <c r="EF1086" s="370"/>
      <c r="EG1086" s="370"/>
      <c r="EH1086" s="370"/>
      <c r="EI1086" s="370"/>
      <c r="EJ1086" s="370"/>
      <c r="EK1086" s="370"/>
      <c r="EL1086" s="370"/>
      <c r="EM1086" s="370"/>
      <c r="EN1086" s="370"/>
      <c r="EO1086" s="370"/>
      <c r="EP1086" s="370"/>
      <c r="EQ1086" s="370"/>
      <c r="ER1086" s="370"/>
      <c r="ES1086" s="370"/>
      <c r="ET1086" s="370"/>
      <c r="EU1086" s="370"/>
      <c r="EV1086" s="370"/>
      <c r="EW1086" s="370"/>
      <c r="EX1086" s="370"/>
      <c r="EY1086" s="370"/>
      <c r="EZ1086" s="370"/>
      <c r="FA1086" s="370"/>
      <c r="FB1086" s="370"/>
      <c r="FC1086" s="370"/>
      <c r="FD1086" s="370"/>
      <c r="FE1086" s="370"/>
      <c r="FF1086" s="370"/>
      <c r="FG1086" s="370"/>
      <c r="FH1086" s="370"/>
      <c r="FI1086" s="370"/>
      <c r="FJ1086" s="370"/>
      <c r="FK1086" s="370"/>
      <c r="FL1086" s="370"/>
      <c r="FM1086" s="370"/>
      <c r="FN1086" s="370"/>
      <c r="FO1086" s="370"/>
      <c r="FP1086" s="370"/>
      <c r="FQ1086" s="370"/>
      <c r="FR1086" s="370"/>
      <c r="FS1086" s="370"/>
      <c r="FT1086" s="370"/>
      <c r="FU1086" s="370"/>
      <c r="FV1086" s="370"/>
      <c r="FW1086" s="370"/>
      <c r="FX1086" s="370"/>
      <c r="FY1086" s="370"/>
      <c r="FZ1086" s="370"/>
      <c r="GA1086" s="370"/>
      <c r="GB1086" s="370"/>
      <c r="GC1086" s="370"/>
      <c r="GD1086" s="370"/>
      <c r="GE1086" s="370"/>
      <c r="GF1086" s="370"/>
      <c r="GG1086" s="370"/>
      <c r="GH1086" s="370"/>
      <c r="GI1086" s="370"/>
      <c r="GJ1086" s="370"/>
      <c r="GK1086" s="370"/>
      <c r="GL1086" s="370"/>
      <c r="GM1086" s="370"/>
      <c r="GN1086" s="370"/>
      <c r="GO1086" s="370"/>
      <c r="GP1086" s="370"/>
      <c r="GQ1086" s="370"/>
      <c r="GR1086" s="370"/>
      <c r="GS1086" s="370"/>
      <c r="GT1086" s="370"/>
      <c r="GU1086" s="370"/>
      <c r="GV1086" s="370"/>
      <c r="GW1086" s="370"/>
      <c r="GX1086" s="370"/>
      <c r="GY1086" s="370"/>
      <c r="GZ1086" s="370"/>
      <c r="HA1086" s="370"/>
      <c r="HB1086" s="370"/>
      <c r="HC1086" s="370"/>
      <c r="HD1086" s="370"/>
      <c r="HE1086" s="370"/>
      <c r="HF1086" s="370"/>
      <c r="HG1086" s="370"/>
      <c r="HH1086" s="370"/>
      <c r="HI1086" s="370"/>
      <c r="HJ1086" s="370"/>
      <c r="HK1086" s="370"/>
      <c r="HL1086" s="370"/>
      <c r="HM1086" s="370"/>
      <c r="HN1086" s="370"/>
      <c r="HO1086" s="370"/>
      <c r="HP1086" s="370"/>
      <c r="HQ1086" s="370"/>
      <c r="HR1086" s="370"/>
      <c r="HS1086" s="370"/>
      <c r="HT1086" s="370"/>
      <c r="HU1086" s="370"/>
      <c r="HV1086" s="370"/>
      <c r="HW1086" s="370"/>
      <c r="HX1086" s="370"/>
      <c r="HY1086" s="370"/>
      <c r="HZ1086" s="370"/>
      <c r="IA1086" s="370"/>
      <c r="IB1086" s="370"/>
      <c r="IC1086" s="370"/>
      <c r="ID1086" s="370"/>
      <c r="IE1086" s="370"/>
      <c r="IF1086" s="370"/>
      <c r="IG1086" s="370"/>
      <c r="IH1086" s="370"/>
      <c r="II1086" s="370"/>
      <c r="IJ1086" s="370"/>
      <c r="IK1086" s="370"/>
    </row>
    <row r="1087" spans="1:245" s="363" customFormat="1" ht="13.5">
      <c r="A1087" s="603" t="s">
        <v>478</v>
      </c>
      <c r="B1087" s="603"/>
      <c r="C1087" s="603"/>
      <c r="D1087" s="603"/>
      <c r="F1087" s="622">
        <v>1641</v>
      </c>
      <c r="G1087" s="622">
        <v>204</v>
      </c>
      <c r="H1087" s="644">
        <v>34</v>
      </c>
      <c r="I1087" s="622">
        <v>0</v>
      </c>
      <c r="J1087" s="622">
        <v>488</v>
      </c>
      <c r="K1087" s="622">
        <v>515</v>
      </c>
      <c r="EE1087" s="370"/>
      <c r="EF1087" s="370"/>
      <c r="EG1087" s="370"/>
      <c r="EH1087" s="370"/>
      <c r="EI1087" s="370"/>
      <c r="EJ1087" s="370"/>
      <c r="EK1087" s="370"/>
      <c r="EL1087" s="370"/>
      <c r="EM1087" s="370"/>
      <c r="EN1087" s="370"/>
      <c r="EO1087" s="370"/>
      <c r="EP1087" s="370"/>
      <c r="EQ1087" s="370"/>
      <c r="ER1087" s="370"/>
      <c r="ES1087" s="370"/>
      <c r="ET1087" s="370"/>
      <c r="EU1087" s="370"/>
      <c r="EV1087" s="370"/>
      <c r="EW1087" s="370"/>
      <c r="EX1087" s="370"/>
      <c r="EY1087" s="370"/>
      <c r="EZ1087" s="370"/>
      <c r="FA1087" s="370"/>
      <c r="FB1087" s="370"/>
      <c r="FC1087" s="370"/>
      <c r="FD1087" s="370"/>
      <c r="FE1087" s="370"/>
      <c r="FF1087" s="370"/>
      <c r="FG1087" s="370"/>
      <c r="FH1087" s="370"/>
      <c r="FI1087" s="370"/>
      <c r="FJ1087" s="370"/>
      <c r="FK1087" s="370"/>
      <c r="FL1087" s="370"/>
      <c r="FM1087" s="370"/>
      <c r="FN1087" s="370"/>
      <c r="FO1087" s="370"/>
      <c r="FP1087" s="370"/>
      <c r="FQ1087" s="370"/>
      <c r="FR1087" s="370"/>
      <c r="FS1087" s="370"/>
      <c r="FT1087" s="370"/>
      <c r="FU1087" s="370"/>
      <c r="FV1087" s="370"/>
      <c r="FW1087" s="370"/>
      <c r="FX1087" s="370"/>
      <c r="FY1087" s="370"/>
      <c r="FZ1087" s="370"/>
      <c r="GA1087" s="370"/>
      <c r="GB1087" s="370"/>
      <c r="GC1087" s="370"/>
      <c r="GD1087" s="370"/>
      <c r="GE1087" s="370"/>
      <c r="GF1087" s="370"/>
      <c r="GG1087" s="370"/>
      <c r="GH1087" s="370"/>
      <c r="GI1087" s="370"/>
      <c r="GJ1087" s="370"/>
      <c r="GK1087" s="370"/>
      <c r="GL1087" s="370"/>
      <c r="GM1087" s="370"/>
      <c r="GN1087" s="370"/>
      <c r="GO1087" s="370"/>
      <c r="GP1087" s="370"/>
      <c r="GQ1087" s="370"/>
      <c r="GR1087" s="370"/>
      <c r="GS1087" s="370"/>
      <c r="GT1087" s="370"/>
      <c r="GU1087" s="370"/>
      <c r="GV1087" s="370"/>
      <c r="GW1087" s="370"/>
      <c r="GX1087" s="370"/>
      <c r="GY1087" s="370"/>
      <c r="GZ1087" s="370"/>
      <c r="HA1087" s="370"/>
      <c r="HB1087" s="370"/>
      <c r="HC1087" s="370"/>
      <c r="HD1087" s="370"/>
      <c r="HE1087" s="370"/>
      <c r="HF1087" s="370"/>
      <c r="HG1087" s="370"/>
      <c r="HH1087" s="370"/>
      <c r="HI1087" s="370"/>
      <c r="HJ1087" s="370"/>
      <c r="HK1087" s="370"/>
      <c r="HL1087" s="370"/>
      <c r="HM1087" s="370"/>
      <c r="HN1087" s="370"/>
      <c r="HO1087" s="370"/>
      <c r="HP1087" s="370"/>
      <c r="HQ1087" s="370"/>
      <c r="HR1087" s="370"/>
      <c r="HS1087" s="370"/>
      <c r="HT1087" s="370"/>
      <c r="HU1087" s="370"/>
      <c r="HV1087" s="370"/>
      <c r="HW1087" s="370"/>
      <c r="HX1087" s="370"/>
      <c r="HY1087" s="370"/>
      <c r="HZ1087" s="370"/>
      <c r="IA1087" s="370"/>
      <c r="IB1087" s="370"/>
      <c r="IC1087" s="370"/>
      <c r="ID1087" s="370"/>
      <c r="IE1087" s="370"/>
      <c r="IF1087" s="370"/>
      <c r="IG1087" s="370"/>
      <c r="IH1087" s="370"/>
      <c r="II1087" s="370"/>
      <c r="IJ1087" s="370"/>
      <c r="IK1087" s="370"/>
    </row>
    <row r="1088" spans="1:245" s="363" customFormat="1" ht="13.5">
      <c r="A1088" s="603" t="s">
        <v>537</v>
      </c>
      <c r="B1088" s="603"/>
      <c r="C1088" s="603"/>
      <c r="D1088" s="603"/>
      <c r="F1088" s="622">
        <v>3524</v>
      </c>
      <c r="G1088" s="622">
        <v>2728</v>
      </c>
      <c r="H1088" s="644">
        <v>20</v>
      </c>
      <c r="I1088" s="622">
        <v>4</v>
      </c>
      <c r="J1088" s="622">
        <v>190</v>
      </c>
      <c r="K1088" s="622">
        <v>184</v>
      </c>
      <c r="EE1088" s="370"/>
      <c r="EF1088" s="370"/>
      <c r="EG1088" s="370"/>
      <c r="EH1088" s="370"/>
      <c r="EI1088" s="370"/>
      <c r="EJ1088" s="370"/>
      <c r="EK1088" s="370"/>
      <c r="EL1088" s="370"/>
      <c r="EM1088" s="370"/>
      <c r="EN1088" s="370"/>
      <c r="EO1088" s="370"/>
      <c r="EP1088" s="370"/>
      <c r="EQ1088" s="370"/>
      <c r="ER1088" s="370"/>
      <c r="ES1088" s="370"/>
      <c r="ET1088" s="370"/>
      <c r="EU1088" s="370"/>
      <c r="EV1088" s="370"/>
      <c r="EW1088" s="370"/>
      <c r="EX1088" s="370"/>
      <c r="EY1088" s="370"/>
      <c r="EZ1088" s="370"/>
      <c r="FA1088" s="370"/>
      <c r="FB1088" s="370"/>
      <c r="FC1088" s="370"/>
      <c r="FD1088" s="370"/>
      <c r="FE1088" s="370"/>
      <c r="FF1088" s="370"/>
      <c r="FG1088" s="370"/>
      <c r="FH1088" s="370"/>
      <c r="FI1088" s="370"/>
      <c r="FJ1088" s="370"/>
      <c r="FK1088" s="370"/>
      <c r="FL1088" s="370"/>
      <c r="FM1088" s="370"/>
      <c r="FN1088" s="370"/>
      <c r="FO1088" s="370"/>
      <c r="FP1088" s="370"/>
      <c r="FQ1088" s="370"/>
      <c r="FR1088" s="370"/>
      <c r="FS1088" s="370"/>
      <c r="FT1088" s="370"/>
      <c r="FU1088" s="370"/>
      <c r="FV1088" s="370"/>
      <c r="FW1088" s="370"/>
      <c r="FX1088" s="370"/>
      <c r="FY1088" s="370"/>
      <c r="FZ1088" s="370"/>
      <c r="GA1088" s="370"/>
      <c r="GB1088" s="370"/>
      <c r="GC1088" s="370"/>
      <c r="GD1088" s="370"/>
      <c r="GE1088" s="370"/>
      <c r="GF1088" s="370"/>
      <c r="GG1088" s="370"/>
      <c r="GH1088" s="370"/>
      <c r="GI1088" s="370"/>
      <c r="GJ1088" s="370"/>
      <c r="GK1088" s="370"/>
      <c r="GL1088" s="370"/>
      <c r="GM1088" s="370"/>
      <c r="GN1088" s="370"/>
      <c r="GO1088" s="370"/>
      <c r="GP1088" s="370"/>
      <c r="GQ1088" s="370"/>
      <c r="GR1088" s="370"/>
      <c r="GS1088" s="370"/>
      <c r="GT1088" s="370"/>
      <c r="GU1088" s="370"/>
      <c r="GV1088" s="370"/>
      <c r="GW1088" s="370"/>
      <c r="GX1088" s="370"/>
      <c r="GY1088" s="370"/>
      <c r="GZ1088" s="370"/>
      <c r="HA1088" s="370"/>
      <c r="HB1088" s="370"/>
      <c r="HC1088" s="370"/>
      <c r="HD1088" s="370"/>
      <c r="HE1088" s="370"/>
      <c r="HF1088" s="370"/>
      <c r="HG1088" s="370"/>
      <c r="HH1088" s="370"/>
      <c r="HI1088" s="370"/>
      <c r="HJ1088" s="370"/>
      <c r="HK1088" s="370"/>
      <c r="HL1088" s="370"/>
      <c r="HM1088" s="370"/>
      <c r="HN1088" s="370"/>
      <c r="HO1088" s="370"/>
      <c r="HP1088" s="370"/>
      <c r="HQ1088" s="370"/>
      <c r="HR1088" s="370"/>
      <c r="HS1088" s="370"/>
      <c r="HT1088" s="370"/>
      <c r="HU1088" s="370"/>
      <c r="HV1088" s="370"/>
      <c r="HW1088" s="370"/>
      <c r="HX1088" s="370"/>
      <c r="HY1088" s="370"/>
      <c r="HZ1088" s="370"/>
      <c r="IA1088" s="370"/>
      <c r="IB1088" s="370"/>
      <c r="IC1088" s="370"/>
      <c r="ID1088" s="370"/>
      <c r="IE1088" s="370"/>
      <c r="IF1088" s="370"/>
      <c r="IG1088" s="370"/>
      <c r="IH1088" s="370"/>
      <c r="II1088" s="370"/>
      <c r="IJ1088" s="370"/>
      <c r="IK1088" s="370"/>
    </row>
    <row r="1089" spans="1:245" s="363" customFormat="1" ht="13.5">
      <c r="A1089" s="603" t="s">
        <v>285</v>
      </c>
      <c r="B1089" s="603"/>
      <c r="C1089" s="603"/>
      <c r="D1089" s="603"/>
      <c r="F1089" s="622">
        <v>12375</v>
      </c>
      <c r="G1089" s="622">
        <v>11641</v>
      </c>
      <c r="H1089" s="644">
        <v>20</v>
      </c>
      <c r="I1089" s="622">
        <v>33</v>
      </c>
      <c r="J1089" s="622">
        <v>116</v>
      </c>
      <c r="K1089" s="622">
        <v>114</v>
      </c>
      <c r="EE1089" s="370"/>
      <c r="EF1089" s="370"/>
      <c r="EG1089" s="370"/>
      <c r="EH1089" s="370"/>
      <c r="EI1089" s="370"/>
      <c r="EJ1089" s="370"/>
      <c r="EK1089" s="370"/>
      <c r="EL1089" s="370"/>
      <c r="EM1089" s="370"/>
      <c r="EN1089" s="370"/>
      <c r="EO1089" s="370"/>
      <c r="EP1089" s="370"/>
      <c r="EQ1089" s="370"/>
      <c r="ER1089" s="370"/>
      <c r="ES1089" s="370"/>
      <c r="ET1089" s="370"/>
      <c r="EU1089" s="370"/>
      <c r="EV1089" s="370"/>
      <c r="EW1089" s="370"/>
      <c r="EX1089" s="370"/>
      <c r="EY1089" s="370"/>
      <c r="EZ1089" s="370"/>
      <c r="FA1089" s="370"/>
      <c r="FB1089" s="370"/>
      <c r="FC1089" s="370"/>
      <c r="FD1089" s="370"/>
      <c r="FE1089" s="370"/>
      <c r="FF1089" s="370"/>
      <c r="FG1089" s="370"/>
      <c r="FH1089" s="370"/>
      <c r="FI1089" s="370"/>
      <c r="FJ1089" s="370"/>
      <c r="FK1089" s="370"/>
      <c r="FL1089" s="370"/>
      <c r="FM1089" s="370"/>
      <c r="FN1089" s="370"/>
      <c r="FO1089" s="370"/>
      <c r="FP1089" s="370"/>
      <c r="FQ1089" s="370"/>
      <c r="FR1089" s="370"/>
      <c r="FS1089" s="370"/>
      <c r="FT1089" s="370"/>
      <c r="FU1089" s="370"/>
      <c r="FV1089" s="370"/>
      <c r="FW1089" s="370"/>
      <c r="FX1089" s="370"/>
      <c r="FY1089" s="370"/>
      <c r="FZ1089" s="370"/>
      <c r="GA1089" s="370"/>
      <c r="GB1089" s="370"/>
      <c r="GC1089" s="370"/>
      <c r="GD1089" s="370"/>
      <c r="GE1089" s="370"/>
      <c r="GF1089" s="370"/>
      <c r="GG1089" s="370"/>
      <c r="GH1089" s="370"/>
      <c r="GI1089" s="370"/>
      <c r="GJ1089" s="370"/>
      <c r="GK1089" s="370"/>
      <c r="GL1089" s="370"/>
      <c r="GM1089" s="370"/>
      <c r="GN1089" s="370"/>
      <c r="GO1089" s="370"/>
      <c r="GP1089" s="370"/>
      <c r="GQ1089" s="370"/>
      <c r="GR1089" s="370"/>
      <c r="GS1089" s="370"/>
      <c r="GT1089" s="370"/>
      <c r="GU1089" s="370"/>
      <c r="GV1089" s="370"/>
      <c r="GW1089" s="370"/>
      <c r="GX1089" s="370"/>
      <c r="GY1089" s="370"/>
      <c r="GZ1089" s="370"/>
      <c r="HA1089" s="370"/>
      <c r="HB1089" s="370"/>
      <c r="HC1089" s="370"/>
      <c r="HD1089" s="370"/>
      <c r="HE1089" s="370"/>
      <c r="HF1089" s="370"/>
      <c r="HG1089" s="370"/>
      <c r="HH1089" s="370"/>
      <c r="HI1089" s="370"/>
      <c r="HJ1089" s="370"/>
      <c r="HK1089" s="370"/>
      <c r="HL1089" s="370"/>
      <c r="HM1089" s="370"/>
      <c r="HN1089" s="370"/>
      <c r="HO1089" s="370"/>
      <c r="HP1089" s="370"/>
      <c r="HQ1089" s="370"/>
      <c r="HR1089" s="370"/>
      <c r="HS1089" s="370"/>
      <c r="HT1089" s="370"/>
      <c r="HU1089" s="370"/>
      <c r="HV1089" s="370"/>
      <c r="HW1089" s="370"/>
      <c r="HX1089" s="370"/>
      <c r="HY1089" s="370"/>
      <c r="HZ1089" s="370"/>
      <c r="IA1089" s="370"/>
      <c r="IB1089" s="370"/>
      <c r="IC1089" s="370"/>
      <c r="ID1089" s="370"/>
      <c r="IE1089" s="370"/>
      <c r="IF1089" s="370"/>
      <c r="IG1089" s="370"/>
      <c r="IH1089" s="370"/>
      <c r="II1089" s="370"/>
      <c r="IJ1089" s="370"/>
      <c r="IK1089" s="370"/>
    </row>
    <row r="1090" spans="1:245" s="363" customFormat="1" ht="13.5">
      <c r="A1090" s="603" t="s">
        <v>541</v>
      </c>
      <c r="B1090" s="603"/>
      <c r="C1090" s="603"/>
      <c r="D1090" s="603"/>
      <c r="F1090" s="622">
        <v>566</v>
      </c>
      <c r="G1090" s="622">
        <v>392</v>
      </c>
      <c r="H1090" s="644">
        <v>33.3</v>
      </c>
      <c r="I1090" s="622">
        <v>4</v>
      </c>
      <c r="J1090" s="622">
        <v>228</v>
      </c>
      <c r="K1090" s="622">
        <v>173</v>
      </c>
      <c r="EE1090" s="370"/>
      <c r="EF1090" s="370"/>
      <c r="EG1090" s="370"/>
      <c r="EH1090" s="370"/>
      <c r="EI1090" s="370"/>
      <c r="EJ1090" s="370"/>
      <c r="EK1090" s="370"/>
      <c r="EL1090" s="370"/>
      <c r="EM1090" s="370"/>
      <c r="EN1090" s="370"/>
      <c r="EO1090" s="370"/>
      <c r="EP1090" s="370"/>
      <c r="EQ1090" s="370"/>
      <c r="ER1090" s="370"/>
      <c r="ES1090" s="370"/>
      <c r="ET1090" s="370"/>
      <c r="EU1090" s="370"/>
      <c r="EV1090" s="370"/>
      <c r="EW1090" s="370"/>
      <c r="EX1090" s="370"/>
      <c r="EY1090" s="370"/>
      <c r="EZ1090" s="370"/>
      <c r="FA1090" s="370"/>
      <c r="FB1090" s="370"/>
      <c r="FC1090" s="370"/>
      <c r="FD1090" s="370"/>
      <c r="FE1090" s="370"/>
      <c r="FF1090" s="370"/>
      <c r="FG1090" s="370"/>
      <c r="FH1090" s="370"/>
      <c r="FI1090" s="370"/>
      <c r="FJ1090" s="370"/>
      <c r="FK1090" s="370"/>
      <c r="FL1090" s="370"/>
      <c r="FM1090" s="370"/>
      <c r="FN1090" s="370"/>
      <c r="FO1090" s="370"/>
      <c r="FP1090" s="370"/>
      <c r="FQ1090" s="370"/>
      <c r="FR1090" s="370"/>
      <c r="FS1090" s="370"/>
      <c r="FT1090" s="370"/>
      <c r="FU1090" s="370"/>
      <c r="FV1090" s="370"/>
      <c r="FW1090" s="370"/>
      <c r="FX1090" s="370"/>
      <c r="FY1090" s="370"/>
      <c r="FZ1090" s="370"/>
      <c r="GA1090" s="370"/>
      <c r="GB1090" s="370"/>
      <c r="GC1090" s="370"/>
      <c r="GD1090" s="370"/>
      <c r="GE1090" s="370"/>
      <c r="GF1090" s="370"/>
      <c r="GG1090" s="370"/>
      <c r="GH1090" s="370"/>
      <c r="GI1090" s="370"/>
      <c r="GJ1090" s="370"/>
      <c r="GK1090" s="370"/>
      <c r="GL1090" s="370"/>
      <c r="GM1090" s="370"/>
      <c r="GN1090" s="370"/>
      <c r="GO1090" s="370"/>
      <c r="GP1090" s="370"/>
      <c r="GQ1090" s="370"/>
      <c r="GR1090" s="370"/>
      <c r="GS1090" s="370"/>
      <c r="GT1090" s="370"/>
      <c r="GU1090" s="370"/>
      <c r="GV1090" s="370"/>
      <c r="GW1090" s="370"/>
      <c r="GX1090" s="370"/>
      <c r="GY1090" s="370"/>
      <c r="GZ1090" s="370"/>
      <c r="HA1090" s="370"/>
      <c r="HB1090" s="370"/>
      <c r="HC1090" s="370"/>
      <c r="HD1090" s="370"/>
      <c r="HE1090" s="370"/>
      <c r="HF1090" s="370"/>
      <c r="HG1090" s="370"/>
      <c r="HH1090" s="370"/>
      <c r="HI1090" s="370"/>
      <c r="HJ1090" s="370"/>
      <c r="HK1090" s="370"/>
      <c r="HL1090" s="370"/>
      <c r="HM1090" s="370"/>
      <c r="HN1090" s="370"/>
      <c r="HO1090" s="370"/>
      <c r="HP1090" s="370"/>
      <c r="HQ1090" s="370"/>
      <c r="HR1090" s="370"/>
      <c r="HS1090" s="370"/>
      <c r="HT1090" s="370"/>
      <c r="HU1090" s="370"/>
      <c r="HV1090" s="370"/>
      <c r="HW1090" s="370"/>
      <c r="HX1090" s="370"/>
      <c r="HY1090" s="370"/>
      <c r="HZ1090" s="370"/>
      <c r="IA1090" s="370"/>
      <c r="IB1090" s="370"/>
      <c r="IC1090" s="370"/>
      <c r="ID1090" s="370"/>
      <c r="IE1090" s="370"/>
      <c r="IF1090" s="370"/>
      <c r="IG1090" s="370"/>
      <c r="IH1090" s="370"/>
      <c r="II1090" s="370"/>
      <c r="IJ1090" s="370"/>
      <c r="IK1090" s="370"/>
    </row>
    <row r="1091" spans="1:245" s="363" customFormat="1" ht="13.5">
      <c r="A1091" s="603" t="s">
        <v>708</v>
      </c>
      <c r="B1091" s="603"/>
      <c r="C1091" s="603"/>
      <c r="D1091" s="603"/>
      <c r="F1091" s="622">
        <v>547</v>
      </c>
      <c r="G1091" s="622">
        <v>233</v>
      </c>
      <c r="H1091" s="644">
        <v>34</v>
      </c>
      <c r="I1091" s="622">
        <v>0</v>
      </c>
      <c r="J1091" s="622">
        <v>142</v>
      </c>
      <c r="K1091" s="622">
        <v>142</v>
      </c>
      <c r="EE1091" s="370"/>
      <c r="EF1091" s="370"/>
      <c r="EG1091" s="370"/>
      <c r="EH1091" s="370"/>
      <c r="EI1091" s="370"/>
      <c r="EJ1091" s="370"/>
      <c r="EK1091" s="370"/>
      <c r="EL1091" s="370"/>
      <c r="EM1091" s="370"/>
      <c r="EN1091" s="370"/>
      <c r="EO1091" s="370"/>
      <c r="EP1091" s="370"/>
      <c r="EQ1091" s="370"/>
      <c r="ER1091" s="370"/>
      <c r="ES1091" s="370"/>
      <c r="ET1091" s="370"/>
      <c r="EU1091" s="370"/>
      <c r="EV1091" s="370"/>
      <c r="EW1091" s="370"/>
      <c r="EX1091" s="370"/>
      <c r="EY1091" s="370"/>
      <c r="EZ1091" s="370"/>
      <c r="FA1091" s="370"/>
      <c r="FB1091" s="370"/>
      <c r="FC1091" s="370"/>
      <c r="FD1091" s="370"/>
      <c r="FE1091" s="370"/>
      <c r="FF1091" s="370"/>
      <c r="FG1091" s="370"/>
      <c r="FH1091" s="370"/>
      <c r="FI1091" s="370"/>
      <c r="FJ1091" s="370"/>
      <c r="FK1091" s="370"/>
      <c r="FL1091" s="370"/>
      <c r="FM1091" s="370"/>
      <c r="FN1091" s="370"/>
      <c r="FO1091" s="370"/>
      <c r="FP1091" s="370"/>
      <c r="FQ1091" s="370"/>
      <c r="FR1091" s="370"/>
      <c r="FS1091" s="370"/>
      <c r="FT1091" s="370"/>
      <c r="FU1091" s="370"/>
      <c r="FV1091" s="370"/>
      <c r="FW1091" s="370"/>
      <c r="FX1091" s="370"/>
      <c r="FY1091" s="370"/>
      <c r="FZ1091" s="370"/>
      <c r="GA1091" s="370"/>
      <c r="GB1091" s="370"/>
      <c r="GC1091" s="370"/>
      <c r="GD1091" s="370"/>
      <c r="GE1091" s="370"/>
      <c r="GF1091" s="370"/>
      <c r="GG1091" s="370"/>
      <c r="GH1091" s="370"/>
      <c r="GI1091" s="370"/>
      <c r="GJ1091" s="370"/>
      <c r="GK1091" s="370"/>
      <c r="GL1091" s="370"/>
      <c r="GM1091" s="370"/>
      <c r="GN1091" s="370"/>
      <c r="GO1091" s="370"/>
      <c r="GP1091" s="370"/>
      <c r="GQ1091" s="370"/>
      <c r="GR1091" s="370"/>
      <c r="GS1091" s="370"/>
      <c r="GT1091" s="370"/>
      <c r="GU1091" s="370"/>
      <c r="GV1091" s="370"/>
      <c r="GW1091" s="370"/>
      <c r="GX1091" s="370"/>
      <c r="GY1091" s="370"/>
      <c r="GZ1091" s="370"/>
      <c r="HA1091" s="370"/>
      <c r="HB1091" s="370"/>
      <c r="HC1091" s="370"/>
      <c r="HD1091" s="370"/>
      <c r="HE1091" s="370"/>
      <c r="HF1091" s="370"/>
      <c r="HG1091" s="370"/>
      <c r="HH1091" s="370"/>
      <c r="HI1091" s="370"/>
      <c r="HJ1091" s="370"/>
      <c r="HK1091" s="370"/>
      <c r="HL1091" s="370"/>
      <c r="HM1091" s="370"/>
      <c r="HN1091" s="370"/>
      <c r="HO1091" s="370"/>
      <c r="HP1091" s="370"/>
      <c r="HQ1091" s="370"/>
      <c r="HR1091" s="370"/>
      <c r="HS1091" s="370"/>
      <c r="HT1091" s="370"/>
      <c r="HU1091" s="370"/>
      <c r="HV1091" s="370"/>
      <c r="HW1091" s="370"/>
      <c r="HX1091" s="370"/>
      <c r="HY1091" s="370"/>
      <c r="HZ1091" s="370"/>
      <c r="IA1091" s="370"/>
      <c r="IB1091" s="370"/>
      <c r="IC1091" s="370"/>
      <c r="ID1091" s="370"/>
      <c r="IE1091" s="370"/>
      <c r="IF1091" s="370"/>
      <c r="IG1091" s="370"/>
      <c r="IH1091" s="370"/>
      <c r="II1091" s="370"/>
      <c r="IJ1091" s="370"/>
      <c r="IK1091" s="370"/>
    </row>
    <row r="1092" spans="1:245" s="363" customFormat="1" ht="13.5">
      <c r="A1092" s="607" t="s">
        <v>338</v>
      </c>
      <c r="B1092" s="607"/>
      <c r="C1092" s="607"/>
      <c r="D1092" s="607"/>
      <c r="F1092" s="622">
        <v>183</v>
      </c>
      <c r="G1092" s="622">
        <v>5</v>
      </c>
      <c r="H1092" s="644">
        <v>50</v>
      </c>
      <c r="I1092" s="622">
        <v>-11</v>
      </c>
      <c r="J1092" s="622">
        <v>89</v>
      </c>
      <c r="K1092" s="622">
        <v>100</v>
      </c>
      <c r="EC1092" s="370"/>
      <c r="ED1092" s="370"/>
      <c r="EE1092" s="370"/>
      <c r="EF1092" s="370"/>
      <c r="EG1092" s="370"/>
      <c r="EH1092" s="370"/>
      <c r="EI1092" s="370"/>
      <c r="EJ1092" s="370"/>
      <c r="EK1092" s="370"/>
      <c r="EL1092" s="370"/>
      <c r="EM1092" s="370"/>
      <c r="EN1092" s="370"/>
      <c r="EO1092" s="370"/>
      <c r="EP1092" s="370"/>
      <c r="EQ1092" s="370"/>
      <c r="ER1092" s="370"/>
      <c r="ES1092" s="370"/>
      <c r="ET1092" s="370"/>
      <c r="EU1092" s="370"/>
      <c r="EV1092" s="370"/>
      <c r="EW1092" s="370"/>
      <c r="EX1092" s="370"/>
      <c r="EY1092" s="370"/>
      <c r="EZ1092" s="370"/>
      <c r="FA1092" s="370"/>
      <c r="FB1092" s="370"/>
      <c r="FC1092" s="370"/>
      <c r="FD1092" s="370"/>
      <c r="FE1092" s="370"/>
      <c r="FF1092" s="370"/>
      <c r="FG1092" s="370"/>
      <c r="FH1092" s="370"/>
      <c r="FI1092" s="370"/>
      <c r="FJ1092" s="370"/>
      <c r="FK1092" s="370"/>
      <c r="FL1092" s="370"/>
      <c r="FM1092" s="370"/>
      <c r="FN1092" s="370"/>
      <c r="FO1092" s="370"/>
      <c r="FP1092" s="370"/>
      <c r="FQ1092" s="370"/>
      <c r="FR1092" s="370"/>
      <c r="FS1092" s="370"/>
      <c r="FT1092" s="370"/>
      <c r="FU1092" s="370"/>
      <c r="FV1092" s="370"/>
      <c r="FW1092" s="370"/>
      <c r="FX1092" s="370"/>
      <c r="FY1092" s="370"/>
      <c r="FZ1092" s="370"/>
      <c r="GA1092" s="370"/>
      <c r="GB1092" s="370"/>
      <c r="GC1092" s="370"/>
      <c r="GD1092" s="370"/>
      <c r="GE1092" s="370"/>
      <c r="GF1092" s="370"/>
      <c r="GG1092" s="370"/>
      <c r="GH1092" s="370"/>
      <c r="GI1092" s="370"/>
      <c r="GJ1092" s="370"/>
      <c r="GK1092" s="370"/>
      <c r="GL1092" s="370"/>
      <c r="GM1092" s="370"/>
      <c r="GN1092" s="370"/>
      <c r="GO1092" s="370"/>
      <c r="GP1092" s="370"/>
      <c r="GQ1092" s="370"/>
      <c r="GR1092" s="370"/>
      <c r="GS1092" s="370"/>
      <c r="GT1092" s="370"/>
      <c r="GU1092" s="370"/>
      <c r="GV1092" s="370"/>
      <c r="GW1092" s="370"/>
      <c r="GX1092" s="370"/>
      <c r="GY1092" s="370"/>
      <c r="GZ1092" s="370"/>
      <c r="HA1092" s="370"/>
      <c r="HB1092" s="370"/>
      <c r="HC1092" s="370"/>
      <c r="HD1092" s="370"/>
      <c r="HE1092" s="370"/>
      <c r="HF1092" s="370"/>
      <c r="HG1092" s="370"/>
      <c r="HH1092" s="370"/>
      <c r="HI1092" s="370"/>
      <c r="HJ1092" s="370"/>
      <c r="HK1092" s="370"/>
      <c r="HL1092" s="370"/>
      <c r="HM1092" s="370"/>
      <c r="HN1092" s="370"/>
      <c r="HO1092" s="370"/>
      <c r="HP1092" s="370"/>
      <c r="HQ1092" s="370"/>
      <c r="HR1092" s="370"/>
      <c r="HS1092" s="370"/>
      <c r="HT1092" s="370"/>
      <c r="HU1092" s="370"/>
      <c r="HV1092" s="370"/>
      <c r="HW1092" s="370"/>
      <c r="HX1092" s="370"/>
      <c r="HY1092" s="370"/>
      <c r="HZ1092" s="370"/>
      <c r="IA1092" s="370"/>
      <c r="IB1092" s="370"/>
      <c r="IC1092" s="370"/>
      <c r="ID1092" s="370"/>
      <c r="IE1092" s="370"/>
      <c r="IF1092" s="370"/>
      <c r="IG1092" s="370"/>
      <c r="IH1092" s="370"/>
      <c r="II1092" s="370"/>
      <c r="IJ1092" s="370"/>
      <c r="IK1092" s="370"/>
    </row>
    <row r="1093" spans="1:245" s="363" customFormat="1" ht="13.5">
      <c r="A1093" s="607" t="s">
        <v>542</v>
      </c>
      <c r="B1093" s="607"/>
      <c r="C1093" s="607"/>
      <c r="D1093" s="607"/>
      <c r="E1093" s="607"/>
      <c r="F1093" s="607"/>
      <c r="G1093" s="644"/>
      <c r="H1093" s="641"/>
      <c r="I1093" s="622">
        <v>17</v>
      </c>
      <c r="J1093" s="622">
        <v>188</v>
      </c>
      <c r="K1093" s="622">
        <v>1231</v>
      </c>
      <c r="ED1093" s="370"/>
      <c r="EE1093" s="370"/>
      <c r="EF1093" s="370"/>
      <c r="EG1093" s="370"/>
      <c r="EH1093" s="370"/>
      <c r="EI1093" s="370"/>
      <c r="EJ1093" s="370"/>
      <c r="EK1093" s="370"/>
      <c r="EL1093" s="370"/>
      <c r="EM1093" s="370"/>
      <c r="EN1093" s="370"/>
      <c r="EO1093" s="370"/>
      <c r="EP1093" s="370"/>
      <c r="EQ1093" s="370"/>
      <c r="ER1093" s="370"/>
      <c r="ES1093" s="370"/>
      <c r="ET1093" s="370"/>
      <c r="EU1093" s="370"/>
      <c r="EV1093" s="370"/>
      <c r="EW1093" s="370"/>
      <c r="EX1093" s="370"/>
      <c r="EY1093" s="370"/>
      <c r="EZ1093" s="370"/>
      <c r="FA1093" s="370"/>
      <c r="FB1093" s="370"/>
      <c r="FC1093" s="370"/>
      <c r="FD1093" s="370"/>
      <c r="FE1093" s="370"/>
      <c r="FF1093" s="370"/>
      <c r="FG1093" s="370"/>
      <c r="FH1093" s="370"/>
      <c r="FI1093" s="370"/>
      <c r="FJ1093" s="370"/>
      <c r="FK1093" s="370"/>
      <c r="FL1093" s="370"/>
      <c r="FM1093" s="370"/>
      <c r="FN1093" s="370"/>
      <c r="FO1093" s="370"/>
      <c r="FP1093" s="370"/>
      <c r="FQ1093" s="370"/>
      <c r="FR1093" s="370"/>
      <c r="FS1093" s="370"/>
      <c r="FT1093" s="370"/>
      <c r="FU1093" s="370"/>
      <c r="FV1093" s="370"/>
      <c r="FW1093" s="370"/>
      <c r="FX1093" s="370"/>
      <c r="FY1093" s="370"/>
      <c r="FZ1093" s="370"/>
      <c r="GA1093" s="370"/>
      <c r="GB1093" s="370"/>
      <c r="GC1093" s="370"/>
      <c r="GD1093" s="370"/>
      <c r="GE1093" s="370"/>
      <c r="GF1093" s="370"/>
      <c r="GG1093" s="370"/>
      <c r="GH1093" s="370"/>
      <c r="GI1093" s="370"/>
      <c r="GJ1093" s="370"/>
      <c r="GK1093" s="370"/>
      <c r="GL1093" s="370"/>
      <c r="GM1093" s="370"/>
      <c r="GN1093" s="370"/>
      <c r="GO1093" s="370"/>
      <c r="GP1093" s="370"/>
      <c r="GQ1093" s="370"/>
      <c r="GR1093" s="370"/>
      <c r="GS1093" s="370"/>
      <c r="GT1093" s="370"/>
      <c r="GU1093" s="370"/>
      <c r="GV1093" s="370"/>
      <c r="GW1093" s="370"/>
      <c r="GX1093" s="370"/>
      <c r="GY1093" s="370"/>
      <c r="GZ1093" s="370"/>
      <c r="HA1093" s="370"/>
      <c r="HB1093" s="370"/>
      <c r="HC1093" s="370"/>
      <c r="HD1093" s="370"/>
      <c r="HE1093" s="370"/>
      <c r="HF1093" s="370"/>
      <c r="HG1093" s="370"/>
      <c r="HH1093" s="370"/>
      <c r="HI1093" s="370"/>
      <c r="HJ1093" s="370"/>
      <c r="HK1093" s="370"/>
      <c r="HL1093" s="370"/>
      <c r="HM1093" s="370"/>
      <c r="HN1093" s="370"/>
      <c r="HO1093" s="370"/>
      <c r="HP1093" s="370"/>
      <c r="HQ1093" s="370"/>
      <c r="HR1093" s="370"/>
      <c r="HS1093" s="370"/>
      <c r="HT1093" s="370"/>
      <c r="HU1093" s="370"/>
      <c r="HV1093" s="370"/>
      <c r="HW1093" s="370"/>
      <c r="HX1093" s="370"/>
      <c r="HY1093" s="370"/>
      <c r="HZ1093" s="370"/>
      <c r="IA1093" s="370"/>
      <c r="IB1093" s="370"/>
      <c r="IC1093" s="370"/>
      <c r="ID1093" s="370"/>
      <c r="IE1093" s="370"/>
      <c r="IF1093" s="370"/>
      <c r="IG1093" s="370"/>
      <c r="IH1093" s="370"/>
      <c r="II1093" s="370"/>
      <c r="IJ1093" s="370"/>
      <c r="IK1093" s="370"/>
    </row>
    <row r="1094" spans="1:245" s="363" customFormat="1" ht="13.5">
      <c r="A1094" s="365"/>
      <c r="B1094" s="365"/>
      <c r="C1094" s="365"/>
      <c r="D1094" s="365"/>
      <c r="E1094" s="365"/>
      <c r="F1094" s="445"/>
      <c r="G1094" s="448"/>
      <c r="H1094" s="448"/>
      <c r="I1094" s="723">
        <v>-180</v>
      </c>
      <c r="J1094" s="737">
        <v>4722</v>
      </c>
      <c r="K1094" s="737">
        <v>5820</v>
      </c>
      <c r="DZ1094" s="370"/>
      <c r="EA1094" s="370"/>
      <c r="EB1094" s="370"/>
      <c r="ED1094" s="370"/>
      <c r="EE1094" s="370"/>
      <c r="EF1094" s="370"/>
      <c r="EG1094" s="370"/>
      <c r="EH1094" s="370"/>
      <c r="EI1094" s="370"/>
      <c r="EJ1094" s="370"/>
      <c r="EK1094" s="370"/>
      <c r="EL1094" s="370"/>
      <c r="EM1094" s="370"/>
      <c r="EN1094" s="370"/>
      <c r="EO1094" s="370"/>
      <c r="EP1094" s="370"/>
      <c r="EQ1094" s="370"/>
      <c r="ER1094" s="370"/>
      <c r="ES1094" s="370"/>
      <c r="ET1094" s="370"/>
      <c r="EU1094" s="370"/>
      <c r="EV1094" s="370"/>
      <c r="EW1094" s="370"/>
      <c r="EX1094" s="370"/>
      <c r="EY1094" s="370"/>
      <c r="EZ1094" s="370"/>
      <c r="FA1094" s="370"/>
      <c r="FB1094" s="370"/>
      <c r="FC1094" s="370"/>
      <c r="FD1094" s="370"/>
      <c r="FE1094" s="370"/>
      <c r="FF1094" s="370"/>
      <c r="FG1094" s="370"/>
      <c r="FH1094" s="370"/>
      <c r="FI1094" s="370"/>
      <c r="FJ1094" s="370"/>
      <c r="FK1094" s="370"/>
      <c r="FL1094" s="370"/>
      <c r="FM1094" s="370"/>
      <c r="FN1094" s="370"/>
      <c r="FO1094" s="370"/>
      <c r="FP1094" s="370"/>
      <c r="FQ1094" s="370"/>
      <c r="FR1094" s="370"/>
      <c r="FS1094" s="370"/>
      <c r="FT1094" s="370"/>
      <c r="FU1094" s="370"/>
      <c r="FV1094" s="370"/>
      <c r="FW1094" s="370"/>
      <c r="FX1094" s="370"/>
      <c r="FY1094" s="370"/>
      <c r="FZ1094" s="370"/>
      <c r="GA1094" s="370"/>
      <c r="GB1094" s="370"/>
      <c r="GC1094" s="370"/>
      <c r="GD1094" s="370"/>
      <c r="GE1094" s="370"/>
      <c r="GF1094" s="370"/>
      <c r="GG1094" s="370"/>
      <c r="GH1094" s="370"/>
      <c r="GI1094" s="370"/>
      <c r="GJ1094" s="370"/>
      <c r="GK1094" s="370"/>
      <c r="GL1094" s="370"/>
      <c r="GM1094" s="370"/>
      <c r="GN1094" s="370"/>
      <c r="GO1094" s="370"/>
      <c r="GP1094" s="370"/>
      <c r="GQ1094" s="370"/>
      <c r="GR1094" s="370"/>
      <c r="GS1094" s="370"/>
      <c r="GT1094" s="370"/>
      <c r="GU1094" s="370"/>
      <c r="GV1094" s="370"/>
      <c r="GW1094" s="370"/>
      <c r="GX1094" s="370"/>
      <c r="GY1094" s="370"/>
      <c r="GZ1094" s="370"/>
      <c r="HA1094" s="370"/>
      <c r="HB1094" s="370"/>
      <c r="HC1094" s="370"/>
      <c r="HD1094" s="370"/>
      <c r="HE1094" s="370"/>
      <c r="HF1094" s="370"/>
      <c r="HG1094" s="370"/>
      <c r="HH1094" s="370"/>
      <c r="HI1094" s="370"/>
      <c r="HJ1094" s="370"/>
      <c r="HK1094" s="370"/>
      <c r="HL1094" s="370"/>
      <c r="HM1094" s="370"/>
      <c r="HN1094" s="370"/>
      <c r="HO1094" s="370"/>
      <c r="HP1094" s="370"/>
      <c r="HQ1094" s="370"/>
      <c r="HR1094" s="370"/>
      <c r="HS1094" s="370"/>
      <c r="HT1094" s="370"/>
      <c r="HU1094" s="370"/>
      <c r="HV1094" s="370"/>
      <c r="HW1094" s="370"/>
      <c r="HX1094" s="370"/>
      <c r="HY1094" s="370"/>
      <c r="HZ1094" s="370"/>
      <c r="IA1094" s="370"/>
      <c r="IB1094" s="370"/>
      <c r="IC1094" s="370"/>
      <c r="ID1094" s="370"/>
      <c r="IE1094" s="370"/>
      <c r="IF1094" s="370"/>
      <c r="IG1094" s="370"/>
      <c r="IH1094" s="370"/>
      <c r="II1094" s="370"/>
      <c r="IJ1094" s="370"/>
      <c r="IK1094" s="370"/>
    </row>
    <row r="1095" spans="1:245" s="363" customFormat="1" ht="13.5">
      <c r="A1095" s="577" t="s">
        <v>353</v>
      </c>
      <c r="B1095" s="577"/>
      <c r="C1095" s="577"/>
      <c r="D1095" s="269"/>
      <c r="E1095" s="269"/>
      <c r="F1095" s="269"/>
      <c r="G1095" s="269"/>
      <c r="H1095" s="269"/>
      <c r="I1095" s="435"/>
      <c r="J1095" s="435"/>
      <c r="K1095" s="413"/>
      <c r="DZ1095" s="370"/>
      <c r="EA1095" s="370"/>
      <c r="EB1095" s="370"/>
      <c r="ED1095" s="370"/>
      <c r="EE1095" s="370"/>
      <c r="EF1095" s="370"/>
      <c r="EG1095" s="370"/>
      <c r="EH1095" s="370"/>
      <c r="EI1095" s="370"/>
      <c r="EJ1095" s="370"/>
      <c r="EK1095" s="370"/>
      <c r="EL1095" s="370"/>
      <c r="EM1095" s="370"/>
      <c r="EN1095" s="370"/>
      <c r="EO1095" s="370"/>
      <c r="EP1095" s="370"/>
      <c r="EQ1095" s="370"/>
      <c r="ER1095" s="370"/>
      <c r="ES1095" s="370"/>
      <c r="ET1095" s="370"/>
      <c r="EU1095" s="370"/>
      <c r="EV1095" s="370"/>
      <c r="EW1095" s="370"/>
      <c r="EX1095" s="370"/>
      <c r="EY1095" s="370"/>
      <c r="EZ1095" s="370"/>
      <c r="FA1095" s="370"/>
      <c r="FB1095" s="370"/>
      <c r="FC1095" s="370"/>
      <c r="FD1095" s="370"/>
      <c r="FE1095" s="370"/>
      <c r="FF1095" s="370"/>
      <c r="FG1095" s="370"/>
      <c r="FH1095" s="370"/>
      <c r="FI1095" s="370"/>
      <c r="FJ1095" s="370"/>
      <c r="FK1095" s="370"/>
      <c r="FL1095" s="370"/>
      <c r="FM1095" s="370"/>
      <c r="FN1095" s="370"/>
      <c r="FO1095" s="370"/>
      <c r="FP1095" s="370"/>
      <c r="FQ1095" s="370"/>
      <c r="FR1095" s="370"/>
      <c r="FS1095" s="370"/>
      <c r="FT1095" s="370"/>
      <c r="FU1095" s="370"/>
      <c r="FV1095" s="370"/>
      <c r="FW1095" s="370"/>
      <c r="FX1095" s="370"/>
      <c r="FY1095" s="370"/>
      <c r="FZ1095" s="370"/>
      <c r="GA1095" s="370"/>
      <c r="GB1095" s="370"/>
      <c r="GC1095" s="370"/>
      <c r="GD1095" s="370"/>
      <c r="GE1095" s="370"/>
      <c r="GF1095" s="370"/>
      <c r="GG1095" s="370"/>
      <c r="GH1095" s="370"/>
      <c r="GI1095" s="370"/>
      <c r="GJ1095" s="370"/>
      <c r="GK1095" s="370"/>
      <c r="GL1095" s="370"/>
      <c r="GM1095" s="370"/>
      <c r="GN1095" s="370"/>
      <c r="GO1095" s="370"/>
      <c r="GP1095" s="370"/>
      <c r="GQ1095" s="370"/>
      <c r="GR1095" s="370"/>
      <c r="GS1095" s="370"/>
      <c r="GT1095" s="370"/>
      <c r="GU1095" s="370"/>
      <c r="GV1095" s="370"/>
      <c r="GW1095" s="370"/>
      <c r="GX1095" s="370"/>
      <c r="GY1095" s="370"/>
      <c r="GZ1095" s="370"/>
      <c r="HA1095" s="370"/>
      <c r="HB1095" s="370"/>
      <c r="HC1095" s="370"/>
      <c r="HD1095" s="370"/>
      <c r="HE1095" s="370"/>
      <c r="HF1095" s="370"/>
      <c r="HG1095" s="370"/>
      <c r="HH1095" s="370"/>
      <c r="HI1095" s="370"/>
      <c r="HJ1095" s="370"/>
      <c r="HK1095" s="370"/>
      <c r="HL1095" s="370"/>
      <c r="HM1095" s="370"/>
      <c r="HN1095" s="370"/>
      <c r="HO1095" s="370"/>
      <c r="HP1095" s="370"/>
      <c r="HQ1095" s="370"/>
      <c r="HR1095" s="370"/>
      <c r="HS1095" s="370"/>
      <c r="HT1095" s="370"/>
      <c r="HU1095" s="370"/>
      <c r="HV1095" s="370"/>
      <c r="HW1095" s="370"/>
      <c r="HX1095" s="370"/>
      <c r="HY1095" s="370"/>
      <c r="HZ1095" s="370"/>
      <c r="IA1095" s="370"/>
      <c r="IB1095" s="370"/>
      <c r="IC1095" s="370"/>
      <c r="ID1095" s="370"/>
      <c r="IE1095" s="370"/>
      <c r="IF1095" s="370"/>
      <c r="IG1095" s="370"/>
      <c r="IH1095" s="370"/>
      <c r="II1095" s="370"/>
      <c r="IJ1095" s="370"/>
      <c r="IK1095" s="370"/>
    </row>
    <row r="1096" spans="1:245" s="363" customFormat="1" ht="13.5">
      <c r="A1096" s="313"/>
      <c r="B1096" s="313"/>
      <c r="C1096" s="313"/>
      <c r="D1096" s="313"/>
      <c r="E1096" s="269"/>
      <c r="F1096" s="269"/>
      <c r="G1096" s="269"/>
      <c r="H1096" s="269"/>
      <c r="I1096" s="269"/>
      <c r="J1096" s="269"/>
      <c r="K1096" s="313"/>
      <c r="ED1096" s="370"/>
      <c r="EE1096" s="370"/>
      <c r="EF1096" s="370"/>
      <c r="EG1096" s="370"/>
      <c r="EH1096" s="370"/>
      <c r="EI1096" s="370"/>
      <c r="EJ1096" s="370"/>
      <c r="EK1096" s="370"/>
      <c r="EL1096" s="370"/>
      <c r="EM1096" s="370"/>
      <c r="EN1096" s="370"/>
      <c r="EO1096" s="370"/>
      <c r="EP1096" s="370"/>
      <c r="EQ1096" s="370"/>
      <c r="ER1096" s="370"/>
      <c r="ES1096" s="370"/>
      <c r="ET1096" s="370"/>
      <c r="EU1096" s="370"/>
      <c r="EV1096" s="370"/>
      <c r="EW1096" s="370"/>
      <c r="EX1096" s="370"/>
      <c r="EY1096" s="370"/>
      <c r="EZ1096" s="370"/>
      <c r="FA1096" s="370"/>
      <c r="FB1096" s="370"/>
      <c r="FC1096" s="370"/>
      <c r="FD1096" s="370"/>
      <c r="FE1096" s="370"/>
      <c r="FF1096" s="370"/>
      <c r="FG1096" s="370"/>
      <c r="FH1096" s="370"/>
      <c r="FI1096" s="370"/>
      <c r="FJ1096" s="370"/>
      <c r="FK1096" s="370"/>
      <c r="FL1096" s="370"/>
      <c r="FM1096" s="370"/>
      <c r="FN1096" s="370"/>
      <c r="FO1096" s="370"/>
      <c r="FP1096" s="370"/>
      <c r="FQ1096" s="370"/>
      <c r="FR1096" s="370"/>
      <c r="FS1096" s="370"/>
      <c r="FT1096" s="370"/>
      <c r="FU1096" s="370"/>
      <c r="FV1096" s="370"/>
      <c r="FW1096" s="370"/>
      <c r="FX1096" s="370"/>
      <c r="FY1096" s="370"/>
      <c r="FZ1096" s="370"/>
      <c r="GA1096" s="370"/>
      <c r="GB1096" s="370"/>
      <c r="GC1096" s="370"/>
      <c r="GD1096" s="370"/>
      <c r="GE1096" s="370"/>
      <c r="GF1096" s="370"/>
      <c r="GG1096" s="370"/>
      <c r="GH1096" s="370"/>
      <c r="GI1096" s="370"/>
      <c r="GJ1096" s="370"/>
      <c r="GK1096" s="370"/>
      <c r="GL1096" s="370"/>
      <c r="GM1096" s="370"/>
      <c r="GN1096" s="370"/>
      <c r="GO1096" s="370"/>
      <c r="GP1096" s="370"/>
      <c r="GQ1096" s="370"/>
      <c r="GR1096" s="370"/>
      <c r="GS1096" s="370"/>
      <c r="GT1096" s="370"/>
      <c r="GU1096" s="370"/>
      <c r="GV1096" s="370"/>
      <c r="GW1096" s="370"/>
      <c r="GX1096" s="370"/>
      <c r="GY1096" s="370"/>
      <c r="GZ1096" s="370"/>
      <c r="HA1096" s="370"/>
      <c r="HB1096" s="370"/>
      <c r="HC1096" s="370"/>
      <c r="HD1096" s="370"/>
      <c r="HE1096" s="370"/>
      <c r="HF1096" s="370"/>
      <c r="HG1096" s="370"/>
      <c r="HH1096" s="370"/>
      <c r="HI1096" s="370"/>
      <c r="HJ1096" s="370"/>
      <c r="HK1096" s="370"/>
      <c r="HL1096" s="370"/>
      <c r="HM1096" s="370"/>
      <c r="HN1096" s="370"/>
      <c r="HO1096" s="370"/>
      <c r="HP1096" s="370"/>
      <c r="HQ1096" s="370"/>
      <c r="HR1096" s="370"/>
      <c r="HS1096" s="370"/>
      <c r="HT1096" s="370"/>
      <c r="HU1096" s="370"/>
      <c r="HV1096" s="370"/>
      <c r="HW1096" s="370"/>
      <c r="HX1096" s="370"/>
      <c r="HY1096" s="370"/>
      <c r="HZ1096" s="370"/>
      <c r="IA1096" s="370"/>
      <c r="IB1096" s="370"/>
      <c r="IC1096" s="370"/>
      <c r="ID1096" s="370"/>
      <c r="IE1096" s="370"/>
      <c r="IF1096" s="370"/>
      <c r="IG1096" s="370"/>
      <c r="IH1096" s="370"/>
      <c r="II1096" s="370"/>
      <c r="IJ1096" s="370"/>
      <c r="IK1096" s="370"/>
    </row>
    <row r="1097" spans="1:245" s="363" customFormat="1" ht="13.5">
      <c r="A1097" s="273"/>
      <c r="B1097" s="273"/>
      <c r="C1097" s="273"/>
      <c r="D1097" s="273"/>
      <c r="E1097" s="273"/>
      <c r="F1097" s="273"/>
      <c r="G1097" s="427"/>
      <c r="H1097" s="337"/>
      <c r="I1097" s="427"/>
      <c r="J1097" s="276"/>
      <c r="K1097" s="276"/>
      <c r="DZ1097" s="370"/>
      <c r="EA1097" s="370"/>
      <c r="ED1097" s="370"/>
      <c r="EE1097" s="370"/>
      <c r="EF1097" s="370"/>
      <c r="EG1097" s="370"/>
      <c r="EH1097" s="370"/>
      <c r="EI1097" s="370"/>
      <c r="EJ1097" s="370"/>
      <c r="EK1097" s="370"/>
      <c r="EL1097" s="370"/>
      <c r="EM1097" s="370"/>
      <c r="EQ1097" s="370"/>
      <c r="ER1097" s="370"/>
      <c r="ES1097" s="370"/>
      <c r="ET1097" s="370"/>
      <c r="EU1097" s="370"/>
      <c r="EV1097" s="370"/>
      <c r="EW1097" s="370"/>
      <c r="EX1097" s="370"/>
      <c r="EY1097" s="370"/>
      <c r="EZ1097" s="370"/>
      <c r="FA1097" s="370"/>
      <c r="FB1097" s="370"/>
      <c r="FC1097" s="370"/>
      <c r="FD1097" s="370"/>
      <c r="FE1097" s="370"/>
      <c r="FF1097" s="370"/>
      <c r="FG1097" s="370"/>
      <c r="FH1097" s="370"/>
      <c r="FI1097" s="370"/>
      <c r="FJ1097" s="370"/>
      <c r="FK1097" s="370"/>
      <c r="FL1097" s="370"/>
      <c r="FM1097" s="370"/>
      <c r="FN1097" s="370"/>
      <c r="FO1097" s="370"/>
      <c r="FP1097" s="370"/>
      <c r="FQ1097" s="370"/>
      <c r="FR1097" s="370"/>
      <c r="FS1097" s="370"/>
      <c r="FT1097" s="370"/>
      <c r="FU1097" s="370"/>
      <c r="FV1097" s="370"/>
      <c r="FW1097" s="370"/>
      <c r="FX1097" s="370"/>
      <c r="FY1097" s="370"/>
      <c r="FZ1097" s="370"/>
      <c r="GA1097" s="370"/>
      <c r="GB1097" s="370"/>
      <c r="GC1097" s="370"/>
      <c r="GD1097" s="370"/>
      <c r="GE1097" s="370"/>
      <c r="GF1097" s="370"/>
      <c r="GG1097" s="370"/>
      <c r="GH1097" s="370"/>
      <c r="GI1097" s="370"/>
      <c r="GJ1097" s="370"/>
      <c r="GK1097" s="370"/>
      <c r="GL1097" s="370"/>
      <c r="GM1097" s="370"/>
      <c r="GN1097" s="370"/>
      <c r="GO1097" s="370"/>
      <c r="GP1097" s="370"/>
      <c r="GQ1097" s="370"/>
      <c r="GR1097" s="370"/>
      <c r="GS1097" s="370"/>
      <c r="GT1097" s="370"/>
      <c r="GU1097" s="370"/>
      <c r="GV1097" s="370"/>
      <c r="GW1097" s="370"/>
      <c r="GX1097" s="370"/>
      <c r="GY1097" s="370"/>
      <c r="GZ1097" s="370"/>
      <c r="HA1097" s="370"/>
      <c r="HB1097" s="370"/>
      <c r="HC1097" s="370"/>
      <c r="HD1097" s="370"/>
      <c r="HE1097" s="370"/>
      <c r="HF1097" s="370"/>
      <c r="HG1097" s="370"/>
      <c r="HH1097" s="370"/>
      <c r="HI1097" s="370"/>
      <c r="HJ1097" s="370"/>
      <c r="HK1097" s="370"/>
      <c r="HL1097" s="370"/>
      <c r="HM1097" s="370"/>
      <c r="HN1097" s="370"/>
      <c r="HO1097" s="370"/>
      <c r="HP1097" s="370"/>
      <c r="HQ1097" s="370"/>
      <c r="HR1097" s="370"/>
      <c r="HS1097" s="370"/>
      <c r="HT1097" s="370"/>
      <c r="HU1097" s="370"/>
      <c r="HV1097" s="370"/>
      <c r="HW1097" s="370"/>
      <c r="HX1097" s="370"/>
      <c r="HY1097" s="370"/>
      <c r="HZ1097" s="370"/>
      <c r="IA1097" s="370"/>
      <c r="IB1097" s="370"/>
      <c r="IC1097" s="370"/>
      <c r="ID1097" s="370"/>
      <c r="IE1097" s="370"/>
      <c r="IF1097" s="370"/>
      <c r="IG1097" s="370"/>
      <c r="IH1097" s="370"/>
      <c r="II1097" s="370"/>
      <c r="IJ1097" s="370"/>
      <c r="IK1097" s="370"/>
    </row>
    <row r="1098" spans="1:245" s="363" customFormat="1" ht="15.75">
      <c r="A1098" s="569" t="s">
        <v>68</v>
      </c>
      <c r="B1098" s="569"/>
      <c r="C1098" s="569"/>
      <c r="D1098" s="456"/>
      <c r="E1098" s="359"/>
      <c r="F1098" s="359"/>
      <c r="G1098" s="359"/>
      <c r="H1098" s="359"/>
      <c r="I1098" s="421"/>
      <c r="J1098" s="449"/>
      <c r="K1098" s="449"/>
      <c r="DZ1098" s="370"/>
      <c r="EA1098" s="370"/>
      <c r="EC1098" s="370"/>
      <c r="ED1098" s="370"/>
      <c r="EE1098" s="370"/>
      <c r="EF1098" s="370"/>
      <c r="EG1098" s="370"/>
      <c r="EH1098" s="370"/>
      <c r="EI1098" s="370"/>
      <c r="EJ1098" s="370"/>
      <c r="EK1098" s="370"/>
      <c r="EL1098" s="370"/>
      <c r="EM1098" s="370"/>
      <c r="EO1098" s="370"/>
      <c r="EP1098" s="370"/>
      <c r="EQ1098" s="370"/>
      <c r="ES1098" s="370"/>
      <c r="ET1098" s="370"/>
      <c r="EV1098" s="370"/>
      <c r="EW1098" s="370"/>
      <c r="EX1098" s="370"/>
      <c r="EY1098" s="370"/>
      <c r="EZ1098" s="370"/>
      <c r="FA1098" s="370"/>
      <c r="FB1098" s="370"/>
      <c r="FC1098" s="370"/>
      <c r="FD1098" s="370"/>
      <c r="FE1098" s="370"/>
      <c r="FF1098" s="370"/>
      <c r="FG1098" s="370"/>
      <c r="FH1098" s="370"/>
      <c r="FI1098" s="370"/>
      <c r="FJ1098" s="370"/>
      <c r="FK1098" s="370"/>
      <c r="FL1098" s="370"/>
      <c r="FM1098" s="370"/>
      <c r="FN1098" s="370"/>
      <c r="FO1098" s="370"/>
      <c r="FP1098" s="370"/>
      <c r="FQ1098" s="370"/>
      <c r="FR1098" s="370"/>
      <c r="FS1098" s="370"/>
      <c r="FT1098" s="370"/>
      <c r="FU1098" s="370"/>
      <c r="FV1098" s="370"/>
      <c r="FW1098" s="370"/>
      <c r="FX1098" s="370"/>
      <c r="FY1098" s="370"/>
      <c r="FZ1098" s="370"/>
      <c r="GA1098" s="370"/>
      <c r="GB1098" s="370"/>
      <c r="GC1098" s="370"/>
      <c r="GD1098" s="370"/>
      <c r="GE1098" s="370"/>
      <c r="GF1098" s="370"/>
      <c r="GG1098" s="370"/>
      <c r="GH1098" s="370"/>
      <c r="GI1098" s="370"/>
      <c r="GJ1098" s="370"/>
      <c r="GK1098" s="370"/>
      <c r="GL1098" s="370"/>
      <c r="GM1098" s="370"/>
      <c r="GN1098" s="370"/>
      <c r="GO1098" s="370"/>
      <c r="GP1098" s="370"/>
      <c r="GQ1098" s="370"/>
      <c r="GR1098" s="370"/>
      <c r="GS1098" s="370"/>
      <c r="GT1098" s="370"/>
      <c r="GU1098" s="370"/>
      <c r="GV1098" s="370"/>
      <c r="GW1098" s="370"/>
      <c r="GX1098" s="370"/>
      <c r="GY1098" s="370"/>
      <c r="GZ1098" s="370"/>
      <c r="HA1098" s="370"/>
      <c r="HB1098" s="370"/>
      <c r="HC1098" s="370"/>
      <c r="HD1098" s="370"/>
      <c r="HE1098" s="370"/>
      <c r="HF1098" s="370"/>
      <c r="HG1098" s="370"/>
      <c r="HH1098" s="370"/>
      <c r="HI1098" s="370"/>
      <c r="HJ1098" s="370"/>
      <c r="HK1098" s="370"/>
      <c r="HL1098" s="370"/>
      <c r="HM1098" s="370"/>
      <c r="HN1098" s="370"/>
      <c r="HO1098" s="370"/>
      <c r="HP1098" s="370"/>
      <c r="HQ1098" s="370"/>
      <c r="HR1098" s="370"/>
      <c r="HS1098" s="370"/>
      <c r="HT1098" s="370"/>
      <c r="HU1098" s="370"/>
      <c r="HV1098" s="370"/>
      <c r="HW1098" s="370"/>
      <c r="HX1098" s="370"/>
      <c r="HY1098" s="370"/>
      <c r="HZ1098" s="370"/>
      <c r="IA1098" s="370"/>
      <c r="IB1098" s="370"/>
      <c r="IC1098" s="370"/>
      <c r="ID1098" s="370"/>
      <c r="IE1098" s="370"/>
      <c r="IF1098" s="370"/>
      <c r="IG1098" s="370"/>
      <c r="IH1098" s="370"/>
      <c r="II1098" s="370"/>
      <c r="IJ1098" s="370"/>
      <c r="IK1098" s="370"/>
    </row>
    <row r="1099" spans="1:245" s="363" customFormat="1" ht="13.5">
      <c r="A1099" s="456"/>
      <c r="B1099" s="456"/>
      <c r="C1099" s="456"/>
      <c r="D1099" s="456"/>
      <c r="E1099" s="359"/>
      <c r="F1099" s="359"/>
      <c r="G1099" s="359"/>
      <c r="H1099" s="359"/>
      <c r="I1099" s="421"/>
      <c r="J1099" s="449"/>
      <c r="K1099" s="449"/>
      <c r="EA1099" s="370"/>
      <c r="EB1099" s="370"/>
      <c r="ED1099" s="370"/>
      <c r="EE1099" s="370"/>
      <c r="EF1099" s="370"/>
      <c r="EG1099" s="370"/>
      <c r="EH1099" s="370"/>
      <c r="EI1099" s="370"/>
      <c r="EJ1099" s="370"/>
      <c r="EK1099" s="370"/>
      <c r="EL1099" s="370"/>
      <c r="EM1099" s="370"/>
      <c r="EN1099" s="370"/>
      <c r="EO1099" s="370"/>
      <c r="ES1099" s="370"/>
      <c r="ET1099" s="370"/>
      <c r="EU1099" s="370"/>
      <c r="EV1099" s="370"/>
      <c r="FC1099" s="370"/>
      <c r="FD1099" s="370"/>
      <c r="FG1099" s="370"/>
      <c r="FK1099" s="370"/>
      <c r="FL1099" s="370"/>
      <c r="FO1099" s="370"/>
      <c r="FP1099" s="370"/>
      <c r="FS1099" s="370"/>
      <c r="FT1099" s="370"/>
      <c r="FU1099" s="370"/>
      <c r="FV1099" s="370"/>
      <c r="FW1099" s="370"/>
      <c r="FX1099" s="370"/>
      <c r="FY1099" s="370"/>
      <c r="FZ1099" s="370"/>
      <c r="GA1099" s="370"/>
      <c r="GB1099" s="370"/>
      <c r="GC1099" s="370"/>
      <c r="GD1099" s="370"/>
      <c r="GE1099" s="370"/>
      <c r="GF1099" s="370"/>
      <c r="GG1099" s="370"/>
      <c r="GH1099" s="370"/>
      <c r="GI1099" s="370"/>
      <c r="GJ1099" s="370"/>
      <c r="GK1099" s="370"/>
      <c r="GL1099" s="370"/>
      <c r="GM1099" s="370"/>
      <c r="GN1099" s="370"/>
      <c r="GO1099" s="370"/>
      <c r="GP1099" s="370"/>
      <c r="GQ1099" s="370"/>
      <c r="GR1099" s="370"/>
      <c r="GS1099" s="370"/>
      <c r="GT1099" s="370"/>
      <c r="GU1099" s="370"/>
      <c r="GV1099" s="370"/>
      <c r="GW1099" s="370"/>
      <c r="GX1099" s="370"/>
      <c r="GY1099" s="370"/>
      <c r="GZ1099" s="370"/>
      <c r="HA1099" s="370"/>
      <c r="HB1099" s="370"/>
      <c r="HC1099" s="370"/>
      <c r="HD1099" s="370"/>
      <c r="HE1099" s="370"/>
      <c r="HF1099" s="370"/>
      <c r="HG1099" s="370"/>
      <c r="HH1099" s="370"/>
      <c r="HI1099" s="370"/>
      <c r="HJ1099" s="370"/>
      <c r="HK1099" s="370"/>
      <c r="HL1099" s="370"/>
      <c r="HM1099" s="370"/>
      <c r="HN1099" s="370"/>
      <c r="HO1099" s="370"/>
      <c r="HP1099" s="370"/>
      <c r="HQ1099" s="370"/>
      <c r="HR1099" s="370"/>
      <c r="HS1099" s="370"/>
      <c r="HT1099" s="370"/>
      <c r="HU1099" s="370"/>
      <c r="HV1099" s="370"/>
      <c r="HW1099" s="370"/>
      <c r="HX1099" s="370"/>
      <c r="HY1099" s="370"/>
      <c r="HZ1099" s="370"/>
      <c r="IA1099" s="370"/>
      <c r="IB1099" s="370"/>
      <c r="IC1099" s="370"/>
      <c r="ID1099" s="370"/>
      <c r="IE1099" s="370"/>
      <c r="IF1099" s="370"/>
      <c r="IG1099" s="370"/>
      <c r="IH1099" s="370"/>
      <c r="II1099" s="370"/>
      <c r="IJ1099" s="370"/>
      <c r="IK1099" s="370"/>
    </row>
    <row r="1100" spans="1:245" s="363" customFormat="1" ht="12.75" customHeight="1">
      <c r="A1100" s="756" t="s">
        <v>361</v>
      </c>
      <c r="B1100" s="756"/>
      <c r="C1100" s="756"/>
      <c r="D1100" s="756"/>
      <c r="E1100" s="910"/>
      <c r="F1100" s="910"/>
      <c r="G1100" s="910"/>
      <c r="H1100" s="910"/>
      <c r="I1100" s="911"/>
      <c r="J1100" s="721" t="s">
        <v>39</v>
      </c>
      <c r="K1100" s="721" t="s">
        <v>466</v>
      </c>
      <c r="ED1100" s="370"/>
      <c r="EE1100" s="370"/>
      <c r="EF1100" s="370"/>
      <c r="EH1100" s="370"/>
      <c r="EI1100" s="370"/>
      <c r="EJ1100" s="370"/>
      <c r="EK1100" s="370"/>
      <c r="EL1100" s="370"/>
      <c r="EM1100" s="370"/>
      <c r="EN1100" s="370"/>
      <c r="EO1100" s="370"/>
      <c r="EP1100" s="370"/>
      <c r="EQ1100" s="370"/>
      <c r="ER1100" s="370"/>
      <c r="ES1100" s="370"/>
      <c r="ET1100" s="370"/>
      <c r="EU1100" s="370"/>
      <c r="EV1100" s="370"/>
      <c r="EY1100" s="370"/>
      <c r="FA1100" s="370"/>
      <c r="FC1100" s="370"/>
      <c r="FG1100" s="370"/>
      <c r="FH1100" s="370"/>
      <c r="FI1100" s="370"/>
      <c r="FJ1100" s="370"/>
      <c r="FK1100" s="370"/>
      <c r="FL1100" s="370"/>
      <c r="FM1100" s="370"/>
      <c r="FN1100" s="370"/>
      <c r="FO1100" s="370"/>
      <c r="FP1100" s="370"/>
      <c r="FQ1100" s="370"/>
      <c r="FR1100" s="370"/>
      <c r="FS1100" s="370"/>
      <c r="FT1100" s="370"/>
      <c r="FU1100" s="370"/>
      <c r="FV1100" s="370"/>
      <c r="FW1100" s="370"/>
      <c r="FX1100" s="370"/>
      <c r="FY1100" s="370"/>
      <c r="FZ1100" s="370"/>
      <c r="GA1100" s="370"/>
      <c r="GB1100" s="370"/>
      <c r="GC1100" s="370"/>
      <c r="GD1100" s="370"/>
      <c r="GE1100" s="370"/>
      <c r="GF1100" s="370"/>
      <c r="GG1100" s="370"/>
      <c r="GH1100" s="370"/>
      <c r="GI1100" s="370"/>
      <c r="GJ1100" s="370"/>
      <c r="GK1100" s="370"/>
      <c r="GL1100" s="370"/>
      <c r="GM1100" s="370"/>
      <c r="GN1100" s="370"/>
      <c r="GO1100" s="370"/>
      <c r="GP1100" s="370"/>
      <c r="GQ1100" s="370"/>
      <c r="GR1100" s="370"/>
      <c r="GS1100" s="370"/>
      <c r="GT1100" s="370"/>
      <c r="GU1100" s="370"/>
      <c r="GV1100" s="370"/>
      <c r="GW1100" s="370"/>
      <c r="GX1100" s="370"/>
      <c r="GY1100" s="370"/>
      <c r="GZ1100" s="370"/>
      <c r="HA1100" s="370"/>
      <c r="HB1100" s="370"/>
      <c r="HC1100" s="370"/>
      <c r="HD1100" s="370"/>
      <c r="HE1100" s="370"/>
      <c r="HF1100" s="370"/>
      <c r="HG1100" s="370"/>
      <c r="HH1100" s="370"/>
      <c r="HI1100" s="370"/>
      <c r="HJ1100" s="370"/>
      <c r="HK1100" s="370"/>
      <c r="HL1100" s="370"/>
      <c r="HM1100" s="370"/>
      <c r="HN1100" s="370"/>
      <c r="HO1100" s="370"/>
      <c r="HP1100" s="370"/>
      <c r="HQ1100" s="370"/>
      <c r="HR1100" s="370"/>
      <c r="HS1100" s="370"/>
      <c r="HT1100" s="370"/>
      <c r="HU1100" s="370"/>
      <c r="HV1100" s="370"/>
      <c r="HW1100" s="370"/>
      <c r="HX1100" s="370"/>
      <c r="HY1100" s="370"/>
      <c r="HZ1100" s="370"/>
      <c r="IA1100" s="370"/>
      <c r="IB1100" s="370"/>
      <c r="IC1100" s="370"/>
      <c r="ID1100" s="370"/>
      <c r="IE1100" s="370"/>
      <c r="IF1100" s="370"/>
      <c r="IG1100" s="370"/>
      <c r="IH1100" s="370"/>
      <c r="II1100" s="370"/>
      <c r="IJ1100" s="370"/>
      <c r="IK1100" s="370"/>
    </row>
    <row r="1101" spans="1:178" s="363" customFormat="1" ht="13.5">
      <c r="A1101" s="609" t="s">
        <v>151</v>
      </c>
      <c r="B1101" s="609"/>
      <c r="C1101" s="609"/>
      <c r="D1101" s="609"/>
      <c r="E1101" s="625"/>
      <c r="F1101" s="610"/>
      <c r="G1101" s="610"/>
      <c r="H1101" s="610"/>
      <c r="I1101" s="610"/>
      <c r="J1101" s="627">
        <v>23062</v>
      </c>
      <c r="K1101" s="627">
        <v>12077</v>
      </c>
      <c r="DZ1101" s="370"/>
      <c r="EA1101" s="370"/>
      <c r="ED1101" s="370"/>
      <c r="EI1101" s="370"/>
      <c r="EJ1101" s="370"/>
      <c r="EK1101" s="370"/>
      <c r="EL1101" s="370"/>
      <c r="EO1101" s="370"/>
      <c r="EQ1101" s="370"/>
      <c r="ES1101" s="370"/>
      <c r="EV1101" s="370"/>
      <c r="FE1101" s="370"/>
      <c r="FF1101" s="370"/>
      <c r="FG1101" s="370"/>
      <c r="FH1101" s="370"/>
      <c r="FI1101" s="370"/>
      <c r="FJ1101" s="370"/>
      <c r="FL1101" s="370"/>
      <c r="FM1101" s="370"/>
      <c r="FO1101" s="370"/>
      <c r="FP1101" s="370"/>
      <c r="FQ1101" s="370"/>
      <c r="FR1101" s="370"/>
      <c r="FS1101" s="370"/>
      <c r="FT1101" s="370"/>
      <c r="FU1101" s="370"/>
      <c r="FV1101" s="370"/>
    </row>
    <row r="1102" spans="1:245" s="363" customFormat="1" ht="13.5">
      <c r="A1102" s="603" t="s">
        <v>369</v>
      </c>
      <c r="B1102" s="603"/>
      <c r="C1102" s="603"/>
      <c r="D1102" s="603"/>
      <c r="E1102" s="629"/>
      <c r="F1102" s="611"/>
      <c r="G1102" s="611"/>
      <c r="H1102" s="611"/>
      <c r="I1102" s="611"/>
      <c r="J1102" s="622">
        <v>7655</v>
      </c>
      <c r="K1102" s="622">
        <v>1014</v>
      </c>
      <c r="EA1102" s="370"/>
      <c r="EB1102" s="370"/>
      <c r="EE1102" s="370"/>
      <c r="EK1102" s="370"/>
      <c r="EL1102" s="370"/>
      <c r="EO1102" s="370"/>
      <c r="ER1102" s="370"/>
      <c r="ES1102" s="370"/>
      <c r="ET1102" s="370"/>
      <c r="EU1102" s="370"/>
      <c r="EV1102" s="370"/>
      <c r="EW1102" s="370"/>
      <c r="EX1102" s="370"/>
      <c r="EY1102" s="370"/>
      <c r="EZ1102" s="370"/>
      <c r="FA1102" s="370"/>
      <c r="FB1102" s="370"/>
      <c r="FC1102" s="370"/>
      <c r="FD1102" s="370"/>
      <c r="FE1102" s="370"/>
      <c r="FF1102" s="370"/>
      <c r="FG1102" s="370"/>
      <c r="FH1102" s="370"/>
      <c r="FI1102" s="370"/>
      <c r="FJ1102" s="370"/>
      <c r="FK1102" s="370"/>
      <c r="FL1102" s="370"/>
      <c r="FM1102" s="370"/>
      <c r="FN1102" s="370"/>
      <c r="FO1102" s="370"/>
      <c r="FP1102" s="370"/>
      <c r="FQ1102" s="370"/>
      <c r="FR1102" s="370"/>
      <c r="FS1102" s="370"/>
      <c r="FT1102" s="370"/>
      <c r="FU1102" s="370"/>
      <c r="FV1102" s="370"/>
      <c r="FW1102" s="370"/>
      <c r="FX1102" s="370"/>
      <c r="FY1102" s="370"/>
      <c r="FZ1102" s="370"/>
      <c r="GA1102" s="370"/>
      <c r="GB1102" s="370"/>
      <c r="GC1102" s="370"/>
      <c r="GD1102" s="370"/>
      <c r="GE1102" s="370"/>
      <c r="GF1102" s="370"/>
      <c r="GG1102" s="370"/>
      <c r="GH1102" s="370"/>
      <c r="GI1102" s="370"/>
      <c r="GJ1102" s="370"/>
      <c r="GK1102" s="370"/>
      <c r="GL1102" s="370"/>
      <c r="GM1102" s="370"/>
      <c r="GN1102" s="370"/>
      <c r="GO1102" s="370"/>
      <c r="GP1102" s="370"/>
      <c r="GQ1102" s="370"/>
      <c r="GR1102" s="370"/>
      <c r="GS1102" s="370"/>
      <c r="GT1102" s="370"/>
      <c r="GU1102" s="370"/>
      <c r="GV1102" s="370"/>
      <c r="GW1102" s="370"/>
      <c r="GX1102" s="370"/>
      <c r="GY1102" s="370"/>
      <c r="GZ1102" s="370"/>
      <c r="HA1102" s="370"/>
      <c r="HB1102" s="370"/>
      <c r="HC1102" s="370"/>
      <c r="HD1102" s="370"/>
      <c r="HE1102" s="370"/>
      <c r="HF1102" s="370"/>
      <c r="HG1102" s="370"/>
      <c r="HH1102" s="370"/>
      <c r="HI1102" s="370"/>
      <c r="HJ1102" s="370"/>
      <c r="HK1102" s="370"/>
      <c r="HL1102" s="370"/>
      <c r="HM1102" s="370"/>
      <c r="HN1102" s="370"/>
      <c r="HO1102" s="370"/>
      <c r="HP1102" s="370"/>
      <c r="HQ1102" s="370"/>
      <c r="HR1102" s="370"/>
      <c r="HS1102" s="370"/>
      <c r="HT1102" s="370"/>
      <c r="HU1102" s="370"/>
      <c r="HV1102" s="370"/>
      <c r="HW1102" s="370"/>
      <c r="HX1102" s="370"/>
      <c r="HY1102" s="370"/>
      <c r="HZ1102" s="370"/>
      <c r="IA1102" s="370"/>
      <c r="IB1102" s="370"/>
      <c r="IC1102" s="370"/>
      <c r="ID1102" s="370"/>
      <c r="IE1102" s="370"/>
      <c r="IF1102" s="370"/>
      <c r="IG1102" s="370"/>
      <c r="IH1102" s="370"/>
      <c r="II1102" s="370"/>
      <c r="IJ1102" s="370"/>
      <c r="IK1102" s="370"/>
    </row>
    <row r="1103" spans="1:245" s="363" customFormat="1" ht="13.5">
      <c r="A1103" s="603" t="s">
        <v>370</v>
      </c>
      <c r="B1103" s="603"/>
      <c r="C1103" s="603"/>
      <c r="D1103" s="603"/>
      <c r="E1103" s="629"/>
      <c r="F1103" s="611"/>
      <c r="G1103" s="611"/>
      <c r="H1103" s="611"/>
      <c r="I1103" s="611"/>
      <c r="J1103" s="622">
        <v>0</v>
      </c>
      <c r="K1103" s="622">
        <v>6804</v>
      </c>
      <c r="EA1103" s="370"/>
      <c r="EB1103" s="370"/>
      <c r="EE1103" s="370"/>
      <c r="EK1103" s="370"/>
      <c r="EL1103" s="370"/>
      <c r="EO1103" s="370"/>
      <c r="ER1103" s="370"/>
      <c r="ES1103" s="370"/>
      <c r="ET1103" s="370"/>
      <c r="EU1103" s="370"/>
      <c r="EV1103" s="370"/>
      <c r="EW1103" s="370"/>
      <c r="EX1103" s="370"/>
      <c r="EY1103" s="370"/>
      <c r="EZ1103" s="370"/>
      <c r="FA1103" s="370"/>
      <c r="FB1103" s="370"/>
      <c r="FC1103" s="370"/>
      <c r="FD1103" s="370"/>
      <c r="FE1103" s="370"/>
      <c r="FF1103" s="370"/>
      <c r="FG1103" s="370"/>
      <c r="FH1103" s="370"/>
      <c r="FI1103" s="370"/>
      <c r="FJ1103" s="370"/>
      <c r="FK1103" s="370"/>
      <c r="FL1103" s="370"/>
      <c r="FM1103" s="370"/>
      <c r="FN1103" s="370"/>
      <c r="FO1103" s="370"/>
      <c r="FP1103" s="370"/>
      <c r="FQ1103" s="370"/>
      <c r="FR1103" s="370"/>
      <c r="FS1103" s="370"/>
      <c r="FT1103" s="370"/>
      <c r="FU1103" s="370"/>
      <c r="FV1103" s="370"/>
      <c r="FW1103" s="370"/>
      <c r="FX1103" s="370"/>
      <c r="FY1103" s="370"/>
      <c r="FZ1103" s="370"/>
      <c r="GA1103" s="370"/>
      <c r="GB1103" s="370"/>
      <c r="GC1103" s="370"/>
      <c r="GD1103" s="370"/>
      <c r="GE1103" s="370"/>
      <c r="GF1103" s="370"/>
      <c r="GG1103" s="370"/>
      <c r="GH1103" s="370"/>
      <c r="GI1103" s="370"/>
      <c r="GJ1103" s="370"/>
      <c r="GK1103" s="370"/>
      <c r="GL1103" s="370"/>
      <c r="GM1103" s="370"/>
      <c r="GN1103" s="370"/>
      <c r="GO1103" s="370"/>
      <c r="GP1103" s="370"/>
      <c r="GQ1103" s="370"/>
      <c r="GR1103" s="370"/>
      <c r="GS1103" s="370"/>
      <c r="GT1103" s="370"/>
      <c r="GU1103" s="370"/>
      <c r="GV1103" s="370"/>
      <c r="GW1103" s="370"/>
      <c r="GX1103" s="370"/>
      <c r="GY1103" s="370"/>
      <c r="GZ1103" s="370"/>
      <c r="HA1103" s="370"/>
      <c r="HB1103" s="370"/>
      <c r="HC1103" s="370"/>
      <c r="HD1103" s="370"/>
      <c r="HE1103" s="370"/>
      <c r="HF1103" s="370"/>
      <c r="HG1103" s="370"/>
      <c r="HH1103" s="370"/>
      <c r="HI1103" s="370"/>
      <c r="HJ1103" s="370"/>
      <c r="HK1103" s="370"/>
      <c r="HL1103" s="370"/>
      <c r="HM1103" s="370"/>
      <c r="HN1103" s="370"/>
      <c r="HO1103" s="370"/>
      <c r="HP1103" s="370"/>
      <c r="HQ1103" s="370"/>
      <c r="HR1103" s="370"/>
      <c r="HS1103" s="370"/>
      <c r="HT1103" s="370"/>
      <c r="HU1103" s="370"/>
      <c r="HV1103" s="370"/>
      <c r="HW1103" s="370"/>
      <c r="HX1103" s="370"/>
      <c r="HY1103" s="370"/>
      <c r="HZ1103" s="370"/>
      <c r="IA1103" s="370"/>
      <c r="IB1103" s="370"/>
      <c r="IC1103" s="370"/>
      <c r="ID1103" s="370"/>
      <c r="IE1103" s="370"/>
      <c r="IF1103" s="370"/>
      <c r="IG1103" s="370"/>
      <c r="IH1103" s="370"/>
      <c r="II1103" s="370"/>
      <c r="IJ1103" s="370"/>
      <c r="IK1103" s="370"/>
    </row>
    <row r="1104" spans="1:245" s="363" customFormat="1" ht="13.5">
      <c r="A1104" s="603" t="s">
        <v>704</v>
      </c>
      <c r="B1104" s="603"/>
      <c r="C1104" s="603"/>
      <c r="D1104" s="603"/>
      <c r="E1104" s="629"/>
      <c r="F1104" s="611"/>
      <c r="G1104" s="611"/>
      <c r="H1104" s="611"/>
      <c r="I1104" s="611"/>
      <c r="J1104" s="622">
        <v>2992</v>
      </c>
      <c r="K1104" s="622">
        <v>0</v>
      </c>
      <c r="EA1104" s="370"/>
      <c r="EB1104" s="370"/>
      <c r="EE1104" s="370"/>
      <c r="EK1104" s="370"/>
      <c r="EL1104" s="370"/>
      <c r="EO1104" s="370"/>
      <c r="ER1104" s="370"/>
      <c r="ES1104" s="370"/>
      <c r="ET1104" s="370"/>
      <c r="EU1104" s="370"/>
      <c r="EV1104" s="370"/>
      <c r="EW1104" s="370"/>
      <c r="EX1104" s="370"/>
      <c r="EY1104" s="370"/>
      <c r="EZ1104" s="370"/>
      <c r="FA1104" s="370"/>
      <c r="FB1104" s="370"/>
      <c r="FC1104" s="370"/>
      <c r="FD1104" s="370"/>
      <c r="FE1104" s="370"/>
      <c r="FF1104" s="370"/>
      <c r="FG1104" s="370"/>
      <c r="FH1104" s="370"/>
      <c r="FI1104" s="370"/>
      <c r="FJ1104" s="370"/>
      <c r="FK1104" s="370"/>
      <c r="FL1104" s="370"/>
      <c r="FM1104" s="370"/>
      <c r="FN1104" s="370"/>
      <c r="FO1104" s="370"/>
      <c r="FP1104" s="370"/>
      <c r="FQ1104" s="370"/>
      <c r="FR1104" s="370"/>
      <c r="FS1104" s="370"/>
      <c r="FT1104" s="370"/>
      <c r="FU1104" s="370"/>
      <c r="FV1104" s="370"/>
      <c r="FW1104" s="370"/>
      <c r="FX1104" s="370"/>
      <c r="FY1104" s="370"/>
      <c r="FZ1104" s="370"/>
      <c r="GA1104" s="370"/>
      <c r="GB1104" s="370"/>
      <c r="GC1104" s="370"/>
      <c r="GD1104" s="370"/>
      <c r="GE1104" s="370"/>
      <c r="GF1104" s="370"/>
      <c r="GG1104" s="370"/>
      <c r="GH1104" s="370"/>
      <c r="GI1104" s="370"/>
      <c r="GJ1104" s="370"/>
      <c r="GK1104" s="370"/>
      <c r="GL1104" s="370"/>
      <c r="GM1104" s="370"/>
      <c r="GN1104" s="370"/>
      <c r="GO1104" s="370"/>
      <c r="GP1104" s="370"/>
      <c r="GQ1104" s="370"/>
      <c r="GR1104" s="370"/>
      <c r="GS1104" s="370"/>
      <c r="GT1104" s="370"/>
      <c r="GU1104" s="370"/>
      <c r="GV1104" s="370"/>
      <c r="GW1104" s="370"/>
      <c r="GX1104" s="370"/>
      <c r="GY1104" s="370"/>
      <c r="GZ1104" s="370"/>
      <c r="HA1104" s="370"/>
      <c r="HB1104" s="370"/>
      <c r="HC1104" s="370"/>
      <c r="HD1104" s="370"/>
      <c r="HE1104" s="370"/>
      <c r="HF1104" s="370"/>
      <c r="HG1104" s="370"/>
      <c r="HH1104" s="370"/>
      <c r="HI1104" s="370"/>
      <c r="HJ1104" s="370"/>
      <c r="HK1104" s="370"/>
      <c r="HL1104" s="370"/>
      <c r="HM1104" s="370"/>
      <c r="HN1104" s="370"/>
      <c r="HO1104" s="370"/>
      <c r="HP1104" s="370"/>
      <c r="HQ1104" s="370"/>
      <c r="HR1104" s="370"/>
      <c r="HS1104" s="370"/>
      <c r="HT1104" s="370"/>
      <c r="HU1104" s="370"/>
      <c r="HV1104" s="370"/>
      <c r="HW1104" s="370"/>
      <c r="HX1104" s="370"/>
      <c r="HY1104" s="370"/>
      <c r="HZ1104" s="370"/>
      <c r="IA1104" s="370"/>
      <c r="IB1104" s="370"/>
      <c r="IC1104" s="370"/>
      <c r="ID1104" s="370"/>
      <c r="IE1104" s="370"/>
      <c r="IF1104" s="370"/>
      <c r="IG1104" s="370"/>
      <c r="IH1104" s="370"/>
      <c r="II1104" s="370"/>
      <c r="IJ1104" s="370"/>
      <c r="IK1104" s="370"/>
    </row>
    <row r="1105" spans="1:245" s="363" customFormat="1" ht="13.5">
      <c r="A1105" s="603" t="s">
        <v>75</v>
      </c>
      <c r="B1105" s="603"/>
      <c r="C1105" s="603"/>
      <c r="D1105" s="603"/>
      <c r="E1105" s="629"/>
      <c r="F1105" s="611"/>
      <c r="G1105" s="611"/>
      <c r="H1105" s="611"/>
      <c r="I1105" s="611"/>
      <c r="J1105" s="622">
        <v>0</v>
      </c>
      <c r="K1105" s="622">
        <v>4482</v>
      </c>
      <c r="EA1105" s="370"/>
      <c r="EB1105" s="370"/>
      <c r="EE1105" s="370"/>
      <c r="EK1105" s="370"/>
      <c r="EL1105" s="370"/>
      <c r="EO1105" s="370"/>
      <c r="ER1105" s="370"/>
      <c r="ES1105" s="370"/>
      <c r="ET1105" s="370"/>
      <c r="EU1105" s="370"/>
      <c r="EV1105" s="370"/>
      <c r="EW1105" s="370"/>
      <c r="EX1105" s="370"/>
      <c r="EY1105" s="370"/>
      <c r="EZ1105" s="370"/>
      <c r="FA1105" s="370"/>
      <c r="FB1105" s="370"/>
      <c r="FC1105" s="370"/>
      <c r="FD1105" s="370"/>
      <c r="FE1105" s="370"/>
      <c r="FF1105" s="370"/>
      <c r="FG1105" s="370"/>
      <c r="FH1105" s="370"/>
      <c r="FI1105" s="370"/>
      <c r="FJ1105" s="370"/>
      <c r="FK1105" s="370"/>
      <c r="FL1105" s="370"/>
      <c r="FM1105" s="370"/>
      <c r="FN1105" s="370"/>
      <c r="FO1105" s="370"/>
      <c r="FP1105" s="370"/>
      <c r="FQ1105" s="370"/>
      <c r="FR1105" s="370"/>
      <c r="FS1105" s="370"/>
      <c r="FT1105" s="370"/>
      <c r="FU1105" s="370"/>
      <c r="FV1105" s="370"/>
      <c r="FW1105" s="370"/>
      <c r="FX1105" s="370"/>
      <c r="FY1105" s="370"/>
      <c r="FZ1105" s="370"/>
      <c r="GA1105" s="370"/>
      <c r="GB1105" s="370"/>
      <c r="GC1105" s="370"/>
      <c r="GD1105" s="370"/>
      <c r="GE1105" s="370"/>
      <c r="GF1105" s="370"/>
      <c r="GG1105" s="370"/>
      <c r="GH1105" s="370"/>
      <c r="GI1105" s="370"/>
      <c r="GJ1105" s="370"/>
      <c r="GK1105" s="370"/>
      <c r="GL1105" s="370"/>
      <c r="GM1105" s="370"/>
      <c r="GN1105" s="370"/>
      <c r="GO1105" s="370"/>
      <c r="GP1105" s="370"/>
      <c r="GQ1105" s="370"/>
      <c r="GR1105" s="370"/>
      <c r="GS1105" s="370"/>
      <c r="GT1105" s="370"/>
      <c r="GU1105" s="370"/>
      <c r="GV1105" s="370"/>
      <c r="GW1105" s="370"/>
      <c r="GX1105" s="370"/>
      <c r="GY1105" s="370"/>
      <c r="GZ1105" s="370"/>
      <c r="HA1105" s="370"/>
      <c r="HB1105" s="370"/>
      <c r="HC1105" s="370"/>
      <c r="HD1105" s="370"/>
      <c r="HE1105" s="370"/>
      <c r="HF1105" s="370"/>
      <c r="HG1105" s="370"/>
      <c r="HH1105" s="370"/>
      <c r="HI1105" s="370"/>
      <c r="HJ1105" s="370"/>
      <c r="HK1105" s="370"/>
      <c r="HL1105" s="370"/>
      <c r="HM1105" s="370"/>
      <c r="HN1105" s="370"/>
      <c r="HO1105" s="370"/>
      <c r="HP1105" s="370"/>
      <c r="HQ1105" s="370"/>
      <c r="HR1105" s="370"/>
      <c r="HS1105" s="370"/>
      <c r="HT1105" s="370"/>
      <c r="HU1105" s="370"/>
      <c r="HV1105" s="370"/>
      <c r="HW1105" s="370"/>
      <c r="HX1105" s="370"/>
      <c r="HY1105" s="370"/>
      <c r="HZ1105" s="370"/>
      <c r="IA1105" s="370"/>
      <c r="IB1105" s="370"/>
      <c r="IC1105" s="370"/>
      <c r="ID1105" s="370"/>
      <c r="IE1105" s="370"/>
      <c r="IF1105" s="370"/>
      <c r="IG1105" s="370"/>
      <c r="IH1105" s="370"/>
      <c r="II1105" s="370"/>
      <c r="IJ1105" s="370"/>
      <c r="IK1105" s="370"/>
    </row>
    <row r="1106" spans="1:245" s="363" customFormat="1" ht="13.5">
      <c r="A1106" s="603" t="s">
        <v>111</v>
      </c>
      <c r="B1106" s="603"/>
      <c r="C1106" s="603"/>
      <c r="D1106" s="603"/>
      <c r="E1106" s="629"/>
      <c r="F1106" s="611"/>
      <c r="G1106" s="611"/>
      <c r="H1106" s="611"/>
      <c r="I1106" s="611"/>
      <c r="J1106" s="622">
        <v>-1073</v>
      </c>
      <c r="K1106" s="622">
        <v>0</v>
      </c>
      <c r="EA1106" s="370"/>
      <c r="EB1106" s="370"/>
      <c r="EE1106" s="370"/>
      <c r="EK1106" s="370"/>
      <c r="EL1106" s="370"/>
      <c r="EO1106" s="370"/>
      <c r="ER1106" s="370"/>
      <c r="ES1106" s="370"/>
      <c r="ET1106" s="370"/>
      <c r="EU1106" s="370"/>
      <c r="EV1106" s="370"/>
      <c r="EW1106" s="370"/>
      <c r="EX1106" s="370"/>
      <c r="EY1106" s="370"/>
      <c r="EZ1106" s="370"/>
      <c r="FA1106" s="370"/>
      <c r="FB1106" s="370"/>
      <c r="FC1106" s="370"/>
      <c r="FD1106" s="370"/>
      <c r="FE1106" s="370"/>
      <c r="FF1106" s="370"/>
      <c r="FG1106" s="370"/>
      <c r="FH1106" s="370"/>
      <c r="FI1106" s="370"/>
      <c r="FJ1106" s="370"/>
      <c r="FK1106" s="370"/>
      <c r="FL1106" s="370"/>
      <c r="FM1106" s="370"/>
      <c r="FN1106" s="370"/>
      <c r="FO1106" s="370"/>
      <c r="FP1106" s="370"/>
      <c r="FQ1106" s="370"/>
      <c r="FR1106" s="370"/>
      <c r="FS1106" s="370"/>
      <c r="FT1106" s="370"/>
      <c r="FU1106" s="370"/>
      <c r="FV1106" s="370"/>
      <c r="FW1106" s="370"/>
      <c r="FX1106" s="370"/>
      <c r="FY1106" s="370"/>
      <c r="FZ1106" s="370"/>
      <c r="GA1106" s="370"/>
      <c r="GB1106" s="370"/>
      <c r="GC1106" s="370"/>
      <c r="GD1106" s="370"/>
      <c r="GE1106" s="370"/>
      <c r="GF1106" s="370"/>
      <c r="GG1106" s="370"/>
      <c r="GH1106" s="370"/>
      <c r="GI1106" s="370"/>
      <c r="GJ1106" s="370"/>
      <c r="GK1106" s="370"/>
      <c r="GL1106" s="370"/>
      <c r="GM1106" s="370"/>
      <c r="GN1106" s="370"/>
      <c r="GO1106" s="370"/>
      <c r="GP1106" s="370"/>
      <c r="GQ1106" s="370"/>
      <c r="GR1106" s="370"/>
      <c r="GS1106" s="370"/>
      <c r="GT1106" s="370"/>
      <c r="GU1106" s="370"/>
      <c r="GV1106" s="370"/>
      <c r="GW1106" s="370"/>
      <c r="GX1106" s="370"/>
      <c r="GY1106" s="370"/>
      <c r="GZ1106" s="370"/>
      <c r="HA1106" s="370"/>
      <c r="HB1106" s="370"/>
      <c r="HC1106" s="370"/>
      <c r="HD1106" s="370"/>
      <c r="HE1106" s="370"/>
      <c r="HF1106" s="370"/>
      <c r="HG1106" s="370"/>
      <c r="HH1106" s="370"/>
      <c r="HI1106" s="370"/>
      <c r="HJ1106" s="370"/>
      <c r="HK1106" s="370"/>
      <c r="HL1106" s="370"/>
      <c r="HM1106" s="370"/>
      <c r="HN1106" s="370"/>
      <c r="HO1106" s="370"/>
      <c r="HP1106" s="370"/>
      <c r="HQ1106" s="370"/>
      <c r="HR1106" s="370"/>
      <c r="HS1106" s="370"/>
      <c r="HT1106" s="370"/>
      <c r="HU1106" s="370"/>
      <c r="HV1106" s="370"/>
      <c r="HW1106" s="370"/>
      <c r="HX1106" s="370"/>
      <c r="HY1106" s="370"/>
      <c r="HZ1106" s="370"/>
      <c r="IA1106" s="370"/>
      <c r="IB1106" s="370"/>
      <c r="IC1106" s="370"/>
      <c r="ID1106" s="370"/>
      <c r="IE1106" s="370"/>
      <c r="IF1106" s="370"/>
      <c r="IG1106" s="370"/>
      <c r="IH1106" s="370"/>
      <c r="II1106" s="370"/>
      <c r="IJ1106" s="370"/>
      <c r="IK1106" s="370"/>
    </row>
    <row r="1107" spans="1:245" s="363" customFormat="1" ht="13.5">
      <c r="A1107" s="603" t="s">
        <v>188</v>
      </c>
      <c r="B1107" s="603"/>
      <c r="C1107" s="603"/>
      <c r="D1107" s="603"/>
      <c r="E1107" s="629"/>
      <c r="F1107" s="611"/>
      <c r="G1107" s="611"/>
      <c r="H1107" s="611"/>
      <c r="I1107" s="611"/>
      <c r="J1107" s="622">
        <v>0</v>
      </c>
      <c r="K1107" s="622">
        <v>-1315</v>
      </c>
      <c r="EA1107" s="370"/>
      <c r="EB1107" s="370"/>
      <c r="EE1107" s="370"/>
      <c r="EK1107" s="370"/>
      <c r="EL1107" s="370"/>
      <c r="EO1107" s="370"/>
      <c r="ER1107" s="370"/>
      <c r="ES1107" s="370"/>
      <c r="ET1107" s="370"/>
      <c r="EU1107" s="370"/>
      <c r="EV1107" s="370"/>
      <c r="EW1107" s="370"/>
      <c r="EX1107" s="370"/>
      <c r="EY1107" s="370"/>
      <c r="EZ1107" s="370"/>
      <c r="FA1107" s="370"/>
      <c r="FB1107" s="370"/>
      <c r="FC1107" s="370"/>
      <c r="FD1107" s="370"/>
      <c r="FE1107" s="370"/>
      <c r="FF1107" s="370"/>
      <c r="FG1107" s="370"/>
      <c r="FH1107" s="370"/>
      <c r="FI1107" s="370"/>
      <c r="FJ1107" s="370"/>
      <c r="FK1107" s="370"/>
      <c r="FL1107" s="370"/>
      <c r="FM1107" s="370"/>
      <c r="FN1107" s="370"/>
      <c r="FO1107" s="370"/>
      <c r="FP1107" s="370"/>
      <c r="FQ1107" s="370"/>
      <c r="FR1107" s="370"/>
      <c r="FS1107" s="370"/>
      <c r="FT1107" s="370"/>
      <c r="FU1107" s="370"/>
      <c r="FV1107" s="370"/>
      <c r="FW1107" s="370"/>
      <c r="FX1107" s="370"/>
      <c r="FY1107" s="370"/>
      <c r="FZ1107" s="370"/>
      <c r="GA1107" s="370"/>
      <c r="GB1107" s="370"/>
      <c r="GC1107" s="370"/>
      <c r="GD1107" s="370"/>
      <c r="GE1107" s="370"/>
      <c r="GF1107" s="370"/>
      <c r="GG1107" s="370"/>
      <c r="GH1107" s="370"/>
      <c r="GI1107" s="370"/>
      <c r="GJ1107" s="370"/>
      <c r="GK1107" s="370"/>
      <c r="GL1107" s="370"/>
      <c r="GM1107" s="370"/>
      <c r="GN1107" s="370"/>
      <c r="GO1107" s="370"/>
      <c r="GP1107" s="370"/>
      <c r="GQ1107" s="370"/>
      <c r="GR1107" s="370"/>
      <c r="GS1107" s="370"/>
      <c r="GT1107" s="370"/>
      <c r="GU1107" s="370"/>
      <c r="GV1107" s="370"/>
      <c r="GW1107" s="370"/>
      <c r="GX1107" s="370"/>
      <c r="GY1107" s="370"/>
      <c r="GZ1107" s="370"/>
      <c r="HA1107" s="370"/>
      <c r="HB1107" s="370"/>
      <c r="HC1107" s="370"/>
      <c r="HD1107" s="370"/>
      <c r="HE1107" s="370"/>
      <c r="HF1107" s="370"/>
      <c r="HG1107" s="370"/>
      <c r="HH1107" s="370"/>
      <c r="HI1107" s="370"/>
      <c r="HJ1107" s="370"/>
      <c r="HK1107" s="370"/>
      <c r="HL1107" s="370"/>
      <c r="HM1107" s="370"/>
      <c r="HN1107" s="370"/>
      <c r="HO1107" s="370"/>
      <c r="HP1107" s="370"/>
      <c r="HQ1107" s="370"/>
      <c r="HR1107" s="370"/>
      <c r="HS1107" s="370"/>
      <c r="HT1107" s="370"/>
      <c r="HU1107" s="370"/>
      <c r="HV1107" s="370"/>
      <c r="HW1107" s="370"/>
      <c r="HX1107" s="370"/>
      <c r="HY1107" s="370"/>
      <c r="HZ1107" s="370"/>
      <c r="IA1107" s="370"/>
      <c r="IB1107" s="370"/>
      <c r="IC1107" s="370"/>
      <c r="ID1107" s="370"/>
      <c r="IE1107" s="370"/>
      <c r="IF1107" s="370"/>
      <c r="IG1107" s="370"/>
      <c r="IH1107" s="370"/>
      <c r="II1107" s="370"/>
      <c r="IJ1107" s="370"/>
      <c r="IK1107" s="370"/>
    </row>
    <row r="1108" spans="1:178" s="363" customFormat="1" ht="13.5">
      <c r="A1108" s="696" t="s">
        <v>574</v>
      </c>
      <c r="B1108" s="696"/>
      <c r="C1108" s="696"/>
      <c r="D1108" s="696"/>
      <c r="E1108" s="697"/>
      <c r="F1108" s="690"/>
      <c r="G1108" s="690"/>
      <c r="H1108" s="690"/>
      <c r="I1108" s="690"/>
      <c r="J1108" s="737">
        <v>32637</v>
      </c>
      <c r="K1108" s="737">
        <v>23062</v>
      </c>
      <c r="DX1108" s="370"/>
      <c r="DZ1108" s="370"/>
      <c r="EA1108" s="370"/>
      <c r="EB1108" s="370"/>
      <c r="ED1108" s="370"/>
      <c r="EE1108" s="370"/>
      <c r="EH1108" s="370"/>
      <c r="EI1108" s="370"/>
      <c r="EJ1108" s="370"/>
      <c r="EK1108" s="370"/>
      <c r="EL1108" s="370"/>
      <c r="EM1108" s="370"/>
      <c r="EN1108" s="370"/>
      <c r="EO1108" s="370"/>
      <c r="EP1108" s="370"/>
      <c r="EQ1108" s="370"/>
      <c r="ER1108" s="370"/>
      <c r="ES1108" s="370"/>
      <c r="ET1108" s="370"/>
      <c r="EU1108" s="370"/>
      <c r="EV1108" s="370"/>
      <c r="EW1108" s="370"/>
      <c r="FB1108" s="370"/>
      <c r="FG1108" s="370"/>
      <c r="FH1108" s="370"/>
      <c r="FI1108" s="370"/>
      <c r="FK1108" s="370"/>
      <c r="FL1108" s="370"/>
      <c r="FO1108" s="370"/>
      <c r="FP1108" s="370"/>
      <c r="FR1108" s="370"/>
      <c r="FT1108" s="370"/>
      <c r="FU1108" s="370"/>
      <c r="FV1108" s="370"/>
    </row>
    <row r="1109" spans="1:178" s="363" customFormat="1" ht="13.5">
      <c r="A1109" s="313"/>
      <c r="B1109" s="313"/>
      <c r="C1109" s="313"/>
      <c r="D1109" s="313"/>
      <c r="E1109" s="359"/>
      <c r="F1109" s="359"/>
      <c r="G1109" s="359"/>
      <c r="H1109" s="359"/>
      <c r="I1109" s="359"/>
      <c r="J1109" s="359"/>
      <c r="K1109" s="359"/>
      <c r="EH1109" s="370"/>
      <c r="EI1109" s="370"/>
      <c r="EJ1109" s="370"/>
      <c r="EK1109" s="370"/>
      <c r="EL1109" s="370"/>
      <c r="EM1109" s="370"/>
      <c r="EN1109" s="370"/>
      <c r="EO1109" s="370"/>
      <c r="EP1109" s="370"/>
      <c r="EQ1109" s="370"/>
      <c r="ER1109" s="370"/>
      <c r="ES1109" s="370"/>
      <c r="EY1109" s="370"/>
      <c r="EZ1109" s="370"/>
      <c r="FE1109" s="370"/>
      <c r="FF1109" s="370"/>
      <c r="FG1109" s="370"/>
      <c r="FH1109" s="370"/>
      <c r="FI1109" s="370"/>
      <c r="FK1109" s="370"/>
      <c r="FO1109" s="370"/>
      <c r="FP1109" s="370"/>
      <c r="FQ1109" s="370"/>
      <c r="FR1109" s="370"/>
      <c r="FU1109" s="370"/>
      <c r="FV1109" s="370"/>
    </row>
    <row r="1110" spans="1:245" s="363" customFormat="1" ht="13.5">
      <c r="A1110" s="756" t="s">
        <v>808</v>
      </c>
      <c r="B1110" s="756"/>
      <c r="C1110" s="756"/>
      <c r="D1110" s="756"/>
      <c r="E1110" s="910"/>
      <c r="F1110" s="910"/>
      <c r="G1110" s="910"/>
      <c r="H1110" s="910"/>
      <c r="I1110" s="911"/>
      <c r="J1110" s="721"/>
      <c r="K1110" s="721"/>
      <c r="DZ1110" s="370"/>
      <c r="EA1110" s="370"/>
      <c r="EB1110" s="370"/>
      <c r="ED1110" s="370"/>
      <c r="EE1110" s="370"/>
      <c r="EJ1110" s="370"/>
      <c r="EK1110" s="370"/>
      <c r="EL1110" s="370"/>
      <c r="EN1110" s="370"/>
      <c r="EO1110" s="370"/>
      <c r="EP1110" s="370"/>
      <c r="EQ1110" s="370"/>
      <c r="ER1110" s="370"/>
      <c r="ES1110" s="370"/>
      <c r="ET1110" s="370"/>
      <c r="EU1110" s="370"/>
      <c r="EV1110" s="370"/>
      <c r="EW1110" s="370"/>
      <c r="EX1110" s="370"/>
      <c r="EY1110" s="370"/>
      <c r="EZ1110" s="370"/>
      <c r="FA1110" s="370"/>
      <c r="FB1110" s="370"/>
      <c r="FC1110" s="370"/>
      <c r="FD1110" s="370"/>
      <c r="FE1110" s="370"/>
      <c r="FF1110" s="370"/>
      <c r="FG1110" s="370"/>
      <c r="FH1110" s="370"/>
      <c r="FI1110" s="370"/>
      <c r="FJ1110" s="370"/>
      <c r="FK1110" s="370"/>
      <c r="FL1110" s="370"/>
      <c r="FM1110" s="370"/>
      <c r="FN1110" s="370"/>
      <c r="FO1110" s="370"/>
      <c r="FP1110" s="370"/>
      <c r="FQ1110" s="370"/>
      <c r="FR1110" s="370"/>
      <c r="FS1110" s="370"/>
      <c r="FT1110" s="370"/>
      <c r="FU1110" s="370"/>
      <c r="FV1110" s="370"/>
      <c r="FW1110" s="370"/>
      <c r="FX1110" s="370"/>
      <c r="FY1110" s="370"/>
      <c r="FZ1110" s="370"/>
      <c r="GA1110" s="370"/>
      <c r="GB1110" s="370"/>
      <c r="GC1110" s="370"/>
      <c r="GD1110" s="370"/>
      <c r="GE1110" s="370"/>
      <c r="GF1110" s="370"/>
      <c r="GG1110" s="370"/>
      <c r="GH1110" s="370"/>
      <c r="GI1110" s="370"/>
      <c r="GJ1110" s="370"/>
      <c r="GK1110" s="370"/>
      <c r="GL1110" s="370"/>
      <c r="GM1110" s="370"/>
      <c r="GN1110" s="370"/>
      <c r="GO1110" s="370"/>
      <c r="GP1110" s="370"/>
      <c r="GQ1110" s="370"/>
      <c r="GR1110" s="370"/>
      <c r="GS1110" s="370"/>
      <c r="GT1110" s="370"/>
      <c r="GU1110" s="370"/>
      <c r="GV1110" s="370"/>
      <c r="GW1110" s="370"/>
      <c r="GX1110" s="370"/>
      <c r="GY1110" s="370"/>
      <c r="GZ1110" s="370"/>
      <c r="HA1110" s="370"/>
      <c r="HB1110" s="370"/>
      <c r="HC1110" s="370"/>
      <c r="HD1110" s="370"/>
      <c r="HE1110" s="370"/>
      <c r="HF1110" s="370"/>
      <c r="HG1110" s="370"/>
      <c r="HH1110" s="370"/>
      <c r="HI1110" s="370"/>
      <c r="HJ1110" s="370"/>
      <c r="HK1110" s="370"/>
      <c r="HL1110" s="370"/>
      <c r="HM1110" s="370"/>
      <c r="HN1110" s="370"/>
      <c r="HO1110" s="370"/>
      <c r="HP1110" s="370"/>
      <c r="HQ1110" s="370"/>
      <c r="HR1110" s="370"/>
      <c r="HS1110" s="370"/>
      <c r="HT1110" s="370"/>
      <c r="HU1110" s="370"/>
      <c r="HV1110" s="370"/>
      <c r="HW1110" s="370"/>
      <c r="HX1110" s="370"/>
      <c r="HY1110" s="370"/>
      <c r="HZ1110" s="370"/>
      <c r="IA1110" s="370"/>
      <c r="IB1110" s="370"/>
      <c r="IC1110" s="370"/>
      <c r="ID1110" s="370"/>
      <c r="IE1110" s="370"/>
      <c r="IF1110" s="370"/>
      <c r="IG1110" s="370"/>
      <c r="IH1110" s="370"/>
      <c r="II1110" s="370"/>
      <c r="IJ1110" s="370"/>
      <c r="IK1110" s="370"/>
    </row>
    <row r="1111" spans="1:245" s="363" customFormat="1" ht="13.5">
      <c r="A1111" s="609" t="s">
        <v>151</v>
      </c>
      <c r="B1111" s="609"/>
      <c r="C1111" s="609"/>
      <c r="D1111" s="609"/>
      <c r="E1111" s="648"/>
      <c r="F1111" s="610"/>
      <c r="G1111" s="610"/>
      <c r="H1111" s="610"/>
      <c r="I1111" s="610"/>
      <c r="J1111" s="627">
        <v>4617</v>
      </c>
      <c r="K1111" s="627">
        <v>2273</v>
      </c>
      <c r="DZ1111" s="370"/>
      <c r="EA1111" s="370"/>
      <c r="EB1111" s="370"/>
      <c r="ED1111" s="370"/>
      <c r="EE1111" s="370"/>
      <c r="EG1111" s="370"/>
      <c r="EH1111" s="370"/>
      <c r="ER1111" s="370"/>
      <c r="ES1111" s="370"/>
      <c r="EW1111" s="370"/>
      <c r="EZ1111" s="370"/>
      <c r="FB1111" s="370"/>
      <c r="FC1111" s="370"/>
      <c r="FE1111" s="370"/>
      <c r="FF1111" s="370"/>
      <c r="FG1111" s="370"/>
      <c r="FH1111" s="370"/>
      <c r="FK1111" s="370"/>
      <c r="FL1111" s="370"/>
      <c r="FM1111" s="370"/>
      <c r="FN1111" s="370"/>
      <c r="FO1111" s="370"/>
      <c r="FP1111" s="370"/>
      <c r="FQ1111" s="370"/>
      <c r="FR1111" s="370"/>
      <c r="FS1111" s="370"/>
      <c r="FT1111" s="370"/>
      <c r="FU1111" s="370"/>
      <c r="FV1111" s="370"/>
      <c r="FW1111" s="370"/>
      <c r="FX1111" s="370"/>
      <c r="FY1111" s="370"/>
      <c r="FZ1111" s="370"/>
      <c r="GA1111" s="370"/>
      <c r="GB1111" s="370"/>
      <c r="GC1111" s="370"/>
      <c r="GD1111" s="370"/>
      <c r="GE1111" s="370"/>
      <c r="GF1111" s="370"/>
      <c r="GG1111" s="370"/>
      <c r="GH1111" s="370"/>
      <c r="GI1111" s="370"/>
      <c r="GJ1111" s="370"/>
      <c r="GK1111" s="370"/>
      <c r="GL1111" s="370"/>
      <c r="GM1111" s="370"/>
      <c r="GN1111" s="370"/>
      <c r="GO1111" s="370"/>
      <c r="GP1111" s="370"/>
      <c r="GQ1111" s="370"/>
      <c r="GR1111" s="370"/>
      <c r="GS1111" s="370"/>
      <c r="GT1111" s="370"/>
      <c r="GU1111" s="370"/>
      <c r="GV1111" s="370"/>
      <c r="GW1111" s="370"/>
      <c r="GX1111" s="370"/>
      <c r="GY1111" s="370"/>
      <c r="GZ1111" s="370"/>
      <c r="HA1111" s="370"/>
      <c r="HB1111" s="370"/>
      <c r="HC1111" s="370"/>
      <c r="HD1111" s="370"/>
      <c r="HE1111" s="370"/>
      <c r="HF1111" s="370"/>
      <c r="HG1111" s="370"/>
      <c r="HH1111" s="370"/>
      <c r="HI1111" s="370"/>
      <c r="HJ1111" s="370"/>
      <c r="HK1111" s="370"/>
      <c r="HL1111" s="370"/>
      <c r="HM1111" s="370"/>
      <c r="HN1111" s="370"/>
      <c r="HO1111" s="370"/>
      <c r="HP1111" s="370"/>
      <c r="HQ1111" s="370"/>
      <c r="HR1111" s="370"/>
      <c r="HS1111" s="370"/>
      <c r="HT1111" s="370"/>
      <c r="HU1111" s="370"/>
      <c r="HV1111" s="370"/>
      <c r="HW1111" s="370"/>
      <c r="HX1111" s="370"/>
      <c r="HY1111" s="370"/>
      <c r="HZ1111" s="370"/>
      <c r="IA1111" s="370"/>
      <c r="IB1111" s="370"/>
      <c r="IC1111" s="370"/>
      <c r="ID1111" s="370"/>
      <c r="IE1111" s="370"/>
      <c r="IF1111" s="370"/>
      <c r="IG1111" s="370"/>
      <c r="IH1111" s="370"/>
      <c r="II1111" s="370"/>
      <c r="IJ1111" s="370"/>
      <c r="IK1111" s="370"/>
    </row>
    <row r="1112" spans="1:245" s="363" customFormat="1" ht="13.5">
      <c r="A1112" s="607" t="s">
        <v>369</v>
      </c>
      <c r="B1112" s="607"/>
      <c r="C1112" s="607"/>
      <c r="D1112" s="607"/>
      <c r="E1112" s="649"/>
      <c r="F1112" s="585"/>
      <c r="G1112" s="585"/>
      <c r="H1112" s="585"/>
      <c r="I1112" s="585"/>
      <c r="J1112" s="622">
        <v>539</v>
      </c>
      <c r="K1112" s="622">
        <v>0</v>
      </c>
      <c r="DZ1112" s="370"/>
      <c r="EA1112" s="370"/>
      <c r="EB1112" s="370"/>
      <c r="ED1112" s="370"/>
      <c r="EE1112" s="370"/>
      <c r="EG1112" s="370"/>
      <c r="EH1112" s="370"/>
      <c r="ER1112" s="370"/>
      <c r="ES1112" s="370"/>
      <c r="EW1112" s="370"/>
      <c r="EZ1112" s="370"/>
      <c r="FB1112" s="370"/>
      <c r="FC1112" s="370"/>
      <c r="FE1112" s="370"/>
      <c r="FF1112" s="370"/>
      <c r="FG1112" s="370"/>
      <c r="FH1112" s="370"/>
      <c r="FK1112" s="370"/>
      <c r="FL1112" s="370"/>
      <c r="FM1112" s="370"/>
      <c r="FN1112" s="370"/>
      <c r="FO1112" s="370"/>
      <c r="FP1112" s="370"/>
      <c r="FQ1112" s="370"/>
      <c r="FR1112" s="370"/>
      <c r="FS1112" s="370"/>
      <c r="FT1112" s="370"/>
      <c r="FU1112" s="370"/>
      <c r="FV1112" s="370"/>
      <c r="FW1112" s="370"/>
      <c r="FX1112" s="370"/>
      <c r="FY1112" s="370"/>
      <c r="FZ1112" s="370"/>
      <c r="GA1112" s="370"/>
      <c r="GB1112" s="370"/>
      <c r="GC1112" s="370"/>
      <c r="GD1112" s="370"/>
      <c r="GE1112" s="370"/>
      <c r="GF1112" s="370"/>
      <c r="GG1112" s="370"/>
      <c r="GH1112" s="370"/>
      <c r="GI1112" s="370"/>
      <c r="GJ1112" s="370"/>
      <c r="GK1112" s="370"/>
      <c r="GL1112" s="370"/>
      <c r="GM1112" s="370"/>
      <c r="GN1112" s="370"/>
      <c r="GO1112" s="370"/>
      <c r="GP1112" s="370"/>
      <c r="GQ1112" s="370"/>
      <c r="GR1112" s="370"/>
      <c r="GS1112" s="370"/>
      <c r="GT1112" s="370"/>
      <c r="GU1112" s="370"/>
      <c r="GV1112" s="370"/>
      <c r="GW1112" s="370"/>
      <c r="GX1112" s="370"/>
      <c r="GY1112" s="370"/>
      <c r="GZ1112" s="370"/>
      <c r="HA1112" s="370"/>
      <c r="HB1112" s="370"/>
      <c r="HC1112" s="370"/>
      <c r="HD1112" s="370"/>
      <c r="HE1112" s="370"/>
      <c r="HF1112" s="370"/>
      <c r="HG1112" s="370"/>
      <c r="HH1112" s="370"/>
      <c r="HI1112" s="370"/>
      <c r="HJ1112" s="370"/>
      <c r="HK1112" s="370"/>
      <c r="HL1112" s="370"/>
      <c r="HM1112" s="370"/>
      <c r="HN1112" s="370"/>
      <c r="HO1112" s="370"/>
      <c r="HP1112" s="370"/>
      <c r="HQ1112" s="370"/>
      <c r="HR1112" s="370"/>
      <c r="HS1112" s="370"/>
      <c r="HT1112" s="370"/>
      <c r="HU1112" s="370"/>
      <c r="HV1112" s="370"/>
      <c r="HW1112" s="370"/>
      <c r="HX1112" s="370"/>
      <c r="HY1112" s="370"/>
      <c r="HZ1112" s="370"/>
      <c r="IA1112" s="370"/>
      <c r="IB1112" s="370"/>
      <c r="IC1112" s="370"/>
      <c r="ID1112" s="370"/>
      <c r="IE1112" s="370"/>
      <c r="IF1112" s="370"/>
      <c r="IG1112" s="370"/>
      <c r="IH1112" s="370"/>
      <c r="II1112" s="370"/>
      <c r="IJ1112" s="370"/>
      <c r="IK1112" s="370"/>
    </row>
    <row r="1113" spans="1:245" s="363" customFormat="1" ht="13.5">
      <c r="A1113" s="603" t="s">
        <v>107</v>
      </c>
      <c r="B1113" s="603"/>
      <c r="C1113" s="603"/>
      <c r="D1113" s="603"/>
      <c r="E1113" s="649"/>
      <c r="F1113" s="585"/>
      <c r="G1113" s="585"/>
      <c r="H1113" s="585"/>
      <c r="I1113" s="585"/>
      <c r="J1113" s="622">
        <v>0</v>
      </c>
      <c r="K1113" s="622">
        <v>1170</v>
      </c>
      <c r="DZ1113" s="370"/>
      <c r="EA1113" s="370"/>
      <c r="EB1113" s="370"/>
      <c r="ED1113" s="370"/>
      <c r="EE1113" s="370"/>
      <c r="EG1113" s="370"/>
      <c r="EH1113" s="370"/>
      <c r="ER1113" s="370"/>
      <c r="ES1113" s="370"/>
      <c r="EW1113" s="370"/>
      <c r="EZ1113" s="370"/>
      <c r="FB1113" s="370"/>
      <c r="FC1113" s="370"/>
      <c r="FE1113" s="370"/>
      <c r="FF1113" s="370"/>
      <c r="FG1113" s="370"/>
      <c r="FH1113" s="370"/>
      <c r="FK1113" s="370"/>
      <c r="FL1113" s="370"/>
      <c r="FM1113" s="370"/>
      <c r="FN1113" s="370"/>
      <c r="FO1113" s="370"/>
      <c r="FP1113" s="370"/>
      <c r="FQ1113" s="370"/>
      <c r="FR1113" s="370"/>
      <c r="FS1113" s="370"/>
      <c r="FT1113" s="370"/>
      <c r="FU1113" s="370"/>
      <c r="FV1113" s="370"/>
      <c r="FW1113" s="370"/>
      <c r="FX1113" s="370"/>
      <c r="FY1113" s="370"/>
      <c r="FZ1113" s="370"/>
      <c r="GA1113" s="370"/>
      <c r="GB1113" s="370"/>
      <c r="GC1113" s="370"/>
      <c r="GD1113" s="370"/>
      <c r="GE1113" s="370"/>
      <c r="GF1113" s="370"/>
      <c r="GG1113" s="370"/>
      <c r="GH1113" s="370"/>
      <c r="GI1113" s="370"/>
      <c r="GJ1113" s="370"/>
      <c r="GK1113" s="370"/>
      <c r="GL1113" s="370"/>
      <c r="GM1113" s="370"/>
      <c r="GN1113" s="370"/>
      <c r="GO1113" s="370"/>
      <c r="GP1113" s="370"/>
      <c r="GQ1113" s="370"/>
      <c r="GR1113" s="370"/>
      <c r="GS1113" s="370"/>
      <c r="GT1113" s="370"/>
      <c r="GU1113" s="370"/>
      <c r="GV1113" s="370"/>
      <c r="GW1113" s="370"/>
      <c r="GX1113" s="370"/>
      <c r="GY1113" s="370"/>
      <c r="GZ1113" s="370"/>
      <c r="HA1113" s="370"/>
      <c r="HB1113" s="370"/>
      <c r="HC1113" s="370"/>
      <c r="HD1113" s="370"/>
      <c r="HE1113" s="370"/>
      <c r="HF1113" s="370"/>
      <c r="HG1113" s="370"/>
      <c r="HH1113" s="370"/>
      <c r="HI1113" s="370"/>
      <c r="HJ1113" s="370"/>
      <c r="HK1113" s="370"/>
      <c r="HL1113" s="370"/>
      <c r="HM1113" s="370"/>
      <c r="HN1113" s="370"/>
      <c r="HO1113" s="370"/>
      <c r="HP1113" s="370"/>
      <c r="HQ1113" s="370"/>
      <c r="HR1113" s="370"/>
      <c r="HS1113" s="370"/>
      <c r="HT1113" s="370"/>
      <c r="HU1113" s="370"/>
      <c r="HV1113" s="370"/>
      <c r="HW1113" s="370"/>
      <c r="HX1113" s="370"/>
      <c r="HY1113" s="370"/>
      <c r="HZ1113" s="370"/>
      <c r="IA1113" s="370"/>
      <c r="IB1113" s="370"/>
      <c r="IC1113" s="370"/>
      <c r="ID1113" s="370"/>
      <c r="IE1113" s="370"/>
      <c r="IF1113" s="370"/>
      <c r="IG1113" s="370"/>
      <c r="IH1113" s="370"/>
      <c r="II1113" s="370"/>
      <c r="IJ1113" s="370"/>
      <c r="IK1113" s="370"/>
    </row>
    <row r="1114" spans="1:245" s="363" customFormat="1" ht="13.5">
      <c r="A1114" s="603" t="s">
        <v>487</v>
      </c>
      <c r="B1114" s="603"/>
      <c r="C1114" s="603"/>
      <c r="D1114" s="603"/>
      <c r="E1114" s="629"/>
      <c r="F1114" s="611"/>
      <c r="G1114" s="611"/>
      <c r="H1114" s="611"/>
      <c r="I1114" s="611"/>
      <c r="J1114" s="622">
        <v>2137</v>
      </c>
      <c r="K1114" s="622">
        <v>2208</v>
      </c>
      <c r="EE1114" s="370"/>
      <c r="EJ1114" s="370"/>
      <c r="EK1114" s="370"/>
      <c r="EL1114" s="370"/>
      <c r="EM1114" s="370"/>
      <c r="EN1114" s="370"/>
      <c r="EO1114" s="370"/>
      <c r="EP1114" s="370"/>
      <c r="EQ1114" s="370"/>
      <c r="ER1114" s="370"/>
      <c r="ES1114" s="370"/>
      <c r="ET1114" s="370"/>
      <c r="EV1114" s="370"/>
      <c r="EW1114" s="370"/>
      <c r="EX1114" s="370"/>
      <c r="EY1114" s="370"/>
      <c r="EZ1114" s="370"/>
      <c r="FA1114" s="370"/>
      <c r="FB1114" s="370"/>
      <c r="FC1114" s="370"/>
      <c r="FD1114" s="370"/>
      <c r="FE1114" s="370"/>
      <c r="FF1114" s="370"/>
      <c r="FG1114" s="370"/>
      <c r="FH1114" s="370"/>
      <c r="FI1114" s="370"/>
      <c r="FJ1114" s="370"/>
      <c r="FK1114" s="370"/>
      <c r="FL1114" s="370"/>
      <c r="FM1114" s="370"/>
      <c r="FN1114" s="370"/>
      <c r="FO1114" s="370"/>
      <c r="FP1114" s="370"/>
      <c r="FQ1114" s="370"/>
      <c r="FR1114" s="370"/>
      <c r="FS1114" s="370"/>
      <c r="FT1114" s="370"/>
      <c r="FU1114" s="370"/>
      <c r="FV1114" s="370"/>
      <c r="FW1114" s="370"/>
      <c r="FX1114" s="370"/>
      <c r="FY1114" s="370"/>
      <c r="FZ1114" s="370"/>
      <c r="GA1114" s="370"/>
      <c r="GB1114" s="370"/>
      <c r="GC1114" s="370"/>
      <c r="GD1114" s="370"/>
      <c r="GE1114" s="370"/>
      <c r="GF1114" s="370"/>
      <c r="GG1114" s="370"/>
      <c r="GH1114" s="370"/>
      <c r="GI1114" s="370"/>
      <c r="GJ1114" s="370"/>
      <c r="GK1114" s="370"/>
      <c r="GL1114" s="370"/>
      <c r="GM1114" s="370"/>
      <c r="GN1114" s="370"/>
      <c r="GO1114" s="370"/>
      <c r="GP1114" s="370"/>
      <c r="GQ1114" s="370"/>
      <c r="GR1114" s="370"/>
      <c r="GS1114" s="370"/>
      <c r="GT1114" s="370"/>
      <c r="GU1114" s="370"/>
      <c r="GV1114" s="370"/>
      <c r="GW1114" s="370"/>
      <c r="GX1114" s="370"/>
      <c r="GY1114" s="370"/>
      <c r="GZ1114" s="370"/>
      <c r="HA1114" s="370"/>
      <c r="HB1114" s="370"/>
      <c r="HC1114" s="370"/>
      <c r="HD1114" s="370"/>
      <c r="HE1114" s="370"/>
      <c r="HF1114" s="370"/>
      <c r="HG1114" s="370"/>
      <c r="HH1114" s="370"/>
      <c r="HI1114" s="370"/>
      <c r="HJ1114" s="370"/>
      <c r="HK1114" s="370"/>
      <c r="HL1114" s="370"/>
      <c r="HM1114" s="370"/>
      <c r="HN1114" s="370"/>
      <c r="HO1114" s="370"/>
      <c r="HP1114" s="370"/>
      <c r="HQ1114" s="370"/>
      <c r="HR1114" s="370"/>
      <c r="HS1114" s="370"/>
      <c r="HT1114" s="370"/>
      <c r="HU1114" s="370"/>
      <c r="HV1114" s="370"/>
      <c r="HW1114" s="370"/>
      <c r="HX1114" s="370"/>
      <c r="HY1114" s="370"/>
      <c r="HZ1114" s="370"/>
      <c r="IA1114" s="370"/>
      <c r="IB1114" s="370"/>
      <c r="IC1114" s="370"/>
      <c r="ID1114" s="370"/>
      <c r="IE1114" s="370"/>
      <c r="IF1114" s="370"/>
      <c r="IG1114" s="370"/>
      <c r="IH1114" s="370"/>
      <c r="II1114" s="370"/>
      <c r="IJ1114" s="370"/>
      <c r="IK1114" s="370"/>
    </row>
    <row r="1115" spans="1:245" s="363" customFormat="1" ht="13.5">
      <c r="A1115" s="603" t="s">
        <v>188</v>
      </c>
      <c r="B1115" s="603"/>
      <c r="C1115" s="603"/>
      <c r="D1115" s="603"/>
      <c r="E1115" s="629"/>
      <c r="F1115" s="611"/>
      <c r="G1115" s="611"/>
      <c r="H1115" s="611"/>
      <c r="I1115" s="611"/>
      <c r="J1115" s="622">
        <v>0</v>
      </c>
      <c r="K1115" s="622">
        <v>0</v>
      </c>
      <c r="DZ1115" s="370"/>
      <c r="EA1115" s="370"/>
      <c r="EB1115" s="370"/>
      <c r="ED1115" s="370"/>
      <c r="EE1115" s="370"/>
      <c r="EH1115" s="370"/>
      <c r="EM1115" s="370"/>
      <c r="EN1115" s="370"/>
      <c r="EQ1115" s="370"/>
      <c r="ER1115" s="370"/>
      <c r="ES1115" s="370"/>
      <c r="EV1115" s="370"/>
      <c r="EW1115" s="370"/>
      <c r="EX1115" s="370"/>
      <c r="EY1115" s="370"/>
      <c r="EZ1115" s="370"/>
      <c r="FA1115" s="370"/>
      <c r="FB1115" s="370"/>
      <c r="FC1115" s="370"/>
      <c r="FD1115" s="370"/>
      <c r="FE1115" s="370"/>
      <c r="FF1115" s="370"/>
      <c r="FG1115" s="370"/>
      <c r="FH1115" s="370"/>
      <c r="FI1115" s="370"/>
      <c r="FJ1115" s="370"/>
      <c r="FK1115" s="370"/>
      <c r="FL1115" s="370"/>
      <c r="FM1115" s="370"/>
      <c r="FN1115" s="370"/>
      <c r="FO1115" s="370"/>
      <c r="FP1115" s="370"/>
      <c r="FQ1115" s="370"/>
      <c r="FR1115" s="370"/>
      <c r="FS1115" s="370"/>
      <c r="FT1115" s="370"/>
      <c r="FU1115" s="370"/>
      <c r="FV1115" s="370"/>
      <c r="FW1115" s="370"/>
      <c r="FX1115" s="370"/>
      <c r="FY1115" s="370"/>
      <c r="FZ1115" s="370"/>
      <c r="GA1115" s="370"/>
      <c r="GB1115" s="370"/>
      <c r="GC1115" s="370"/>
      <c r="GD1115" s="370"/>
      <c r="GE1115" s="370"/>
      <c r="GF1115" s="370"/>
      <c r="GG1115" s="370"/>
      <c r="GH1115" s="370"/>
      <c r="GI1115" s="370"/>
      <c r="GJ1115" s="370"/>
      <c r="GK1115" s="370"/>
      <c r="GL1115" s="370"/>
      <c r="GM1115" s="370"/>
      <c r="GN1115" s="370"/>
      <c r="GO1115" s="370"/>
      <c r="GP1115" s="370"/>
      <c r="GQ1115" s="370"/>
      <c r="GR1115" s="370"/>
      <c r="GS1115" s="370"/>
      <c r="GT1115" s="370"/>
      <c r="GU1115" s="370"/>
      <c r="GV1115" s="370"/>
      <c r="GW1115" s="370"/>
      <c r="GX1115" s="370"/>
      <c r="GY1115" s="370"/>
      <c r="GZ1115" s="370"/>
      <c r="HA1115" s="370"/>
      <c r="HB1115" s="370"/>
      <c r="HC1115" s="370"/>
      <c r="HD1115" s="370"/>
      <c r="HE1115" s="370"/>
      <c r="HF1115" s="370"/>
      <c r="HG1115" s="370"/>
      <c r="HH1115" s="370"/>
      <c r="HI1115" s="370"/>
      <c r="HJ1115" s="370"/>
      <c r="HK1115" s="370"/>
      <c r="HL1115" s="370"/>
      <c r="HM1115" s="370"/>
      <c r="HN1115" s="370"/>
      <c r="HO1115" s="370"/>
      <c r="HP1115" s="370"/>
      <c r="HQ1115" s="370"/>
      <c r="HR1115" s="370"/>
      <c r="HS1115" s="370"/>
      <c r="HT1115" s="370"/>
      <c r="HU1115" s="370"/>
      <c r="HV1115" s="370"/>
      <c r="HW1115" s="370"/>
      <c r="HX1115" s="370"/>
      <c r="HY1115" s="370"/>
      <c r="HZ1115" s="370"/>
      <c r="IA1115" s="370"/>
      <c r="IB1115" s="370"/>
      <c r="IC1115" s="370"/>
      <c r="ID1115" s="370"/>
      <c r="IE1115" s="370"/>
      <c r="IF1115" s="370"/>
      <c r="IG1115" s="370"/>
      <c r="IH1115" s="370"/>
      <c r="II1115" s="370"/>
      <c r="IJ1115" s="370"/>
      <c r="IK1115" s="370"/>
    </row>
    <row r="1116" spans="1:245" s="363" customFormat="1" ht="13.5">
      <c r="A1116" s="607" t="s">
        <v>405</v>
      </c>
      <c r="B1116" s="607"/>
      <c r="C1116" s="607"/>
      <c r="D1116" s="607"/>
      <c r="E1116" s="623"/>
      <c r="F1116" s="585"/>
      <c r="G1116" s="585"/>
      <c r="H1116" s="585"/>
      <c r="I1116" s="585"/>
      <c r="J1116" s="622">
        <v>-532</v>
      </c>
      <c r="K1116" s="622">
        <v>-1034</v>
      </c>
      <c r="EE1116" s="370"/>
      <c r="EF1116" s="370"/>
      <c r="EH1116" s="370"/>
      <c r="EI1116" s="370"/>
      <c r="EJ1116" s="370"/>
      <c r="EK1116" s="370"/>
      <c r="EL1116" s="370"/>
      <c r="EM1116" s="370"/>
      <c r="EN1116" s="370"/>
      <c r="EO1116" s="370"/>
      <c r="EP1116" s="370"/>
      <c r="EQ1116" s="370"/>
      <c r="ER1116" s="370"/>
      <c r="ES1116" s="370"/>
      <c r="ET1116" s="370"/>
      <c r="EV1116" s="370"/>
      <c r="EW1116" s="370"/>
      <c r="EX1116" s="370"/>
      <c r="EY1116" s="370"/>
      <c r="EZ1116" s="370"/>
      <c r="FA1116" s="370"/>
      <c r="FB1116" s="370"/>
      <c r="FC1116" s="370"/>
      <c r="FD1116" s="370"/>
      <c r="FE1116" s="370"/>
      <c r="FF1116" s="370"/>
      <c r="FG1116" s="370"/>
      <c r="FH1116" s="370"/>
      <c r="FI1116" s="370"/>
      <c r="FJ1116" s="370"/>
      <c r="FK1116" s="370"/>
      <c r="FL1116" s="370"/>
      <c r="FM1116" s="370"/>
      <c r="FN1116" s="370"/>
      <c r="FO1116" s="370"/>
      <c r="FP1116" s="370"/>
      <c r="FQ1116" s="370"/>
      <c r="FR1116" s="370"/>
      <c r="FS1116" s="370"/>
      <c r="FT1116" s="370"/>
      <c r="FU1116" s="370"/>
      <c r="FV1116" s="370"/>
      <c r="FW1116" s="370"/>
      <c r="FX1116" s="370"/>
      <c r="FY1116" s="370"/>
      <c r="FZ1116" s="370"/>
      <c r="GA1116" s="370"/>
      <c r="GB1116" s="370"/>
      <c r="GC1116" s="370"/>
      <c r="GD1116" s="370"/>
      <c r="GE1116" s="370"/>
      <c r="GF1116" s="370"/>
      <c r="GG1116" s="370"/>
      <c r="GH1116" s="370"/>
      <c r="GI1116" s="370"/>
      <c r="GJ1116" s="370"/>
      <c r="GK1116" s="370"/>
      <c r="GL1116" s="370"/>
      <c r="GM1116" s="370"/>
      <c r="GN1116" s="370"/>
      <c r="GO1116" s="370"/>
      <c r="GP1116" s="370"/>
      <c r="GQ1116" s="370"/>
      <c r="GR1116" s="370"/>
      <c r="GS1116" s="370"/>
      <c r="GT1116" s="370"/>
      <c r="GU1116" s="370"/>
      <c r="GV1116" s="370"/>
      <c r="GW1116" s="370"/>
      <c r="GX1116" s="370"/>
      <c r="GY1116" s="370"/>
      <c r="GZ1116" s="370"/>
      <c r="HA1116" s="370"/>
      <c r="HB1116" s="370"/>
      <c r="HC1116" s="370"/>
      <c r="HD1116" s="370"/>
      <c r="HE1116" s="370"/>
      <c r="HF1116" s="370"/>
      <c r="HG1116" s="370"/>
      <c r="HH1116" s="370"/>
      <c r="HI1116" s="370"/>
      <c r="HJ1116" s="370"/>
      <c r="HK1116" s="370"/>
      <c r="HL1116" s="370"/>
      <c r="HM1116" s="370"/>
      <c r="HN1116" s="370"/>
      <c r="HO1116" s="370"/>
      <c r="HP1116" s="370"/>
      <c r="HQ1116" s="370"/>
      <c r="HR1116" s="370"/>
      <c r="HS1116" s="370"/>
      <c r="HT1116" s="370"/>
      <c r="HU1116" s="370"/>
      <c r="HV1116" s="370"/>
      <c r="HW1116" s="370"/>
      <c r="HX1116" s="370"/>
      <c r="HY1116" s="370"/>
      <c r="HZ1116" s="370"/>
      <c r="IA1116" s="370"/>
      <c r="IB1116" s="370"/>
      <c r="IC1116" s="370"/>
      <c r="ID1116" s="370"/>
      <c r="IE1116" s="370"/>
      <c r="IF1116" s="370"/>
      <c r="IG1116" s="370"/>
      <c r="IH1116" s="370"/>
      <c r="II1116" s="370"/>
      <c r="IJ1116" s="370"/>
      <c r="IK1116" s="370"/>
    </row>
    <row r="1117" spans="1:245" s="363" customFormat="1" ht="13.5">
      <c r="A1117" s="696" t="s">
        <v>574</v>
      </c>
      <c r="B1117" s="696"/>
      <c r="C1117" s="696"/>
      <c r="D1117" s="696"/>
      <c r="E1117" s="704"/>
      <c r="F1117" s="690"/>
      <c r="G1117" s="690"/>
      <c r="H1117" s="690"/>
      <c r="I1117" s="690"/>
      <c r="J1117" s="737">
        <v>6761</v>
      </c>
      <c r="K1117" s="737">
        <v>4617</v>
      </c>
      <c r="EI1117" s="370"/>
      <c r="EV1117" s="370"/>
      <c r="EW1117" s="370"/>
      <c r="EX1117" s="370"/>
      <c r="EY1117" s="370"/>
      <c r="EZ1117" s="370"/>
      <c r="FA1117" s="370"/>
      <c r="FB1117" s="370"/>
      <c r="FC1117" s="370"/>
      <c r="FD1117" s="370"/>
      <c r="FE1117" s="370"/>
      <c r="FF1117" s="370"/>
      <c r="FG1117" s="370"/>
      <c r="FH1117" s="370"/>
      <c r="FI1117" s="370"/>
      <c r="FJ1117" s="370"/>
      <c r="FK1117" s="370"/>
      <c r="FL1117" s="370"/>
      <c r="FM1117" s="370"/>
      <c r="FN1117" s="370"/>
      <c r="FO1117" s="370"/>
      <c r="FP1117" s="370"/>
      <c r="FQ1117" s="370"/>
      <c r="FR1117" s="370"/>
      <c r="FS1117" s="370"/>
      <c r="FT1117" s="370"/>
      <c r="FU1117" s="370"/>
      <c r="FV1117" s="370"/>
      <c r="FW1117" s="370"/>
      <c r="FX1117" s="370"/>
      <c r="FY1117" s="370"/>
      <c r="FZ1117" s="370"/>
      <c r="GA1117" s="370"/>
      <c r="GB1117" s="370"/>
      <c r="GC1117" s="370"/>
      <c r="GD1117" s="370"/>
      <c r="GE1117" s="370"/>
      <c r="GF1117" s="370"/>
      <c r="GG1117" s="370"/>
      <c r="GH1117" s="370"/>
      <c r="GI1117" s="370"/>
      <c r="GJ1117" s="370"/>
      <c r="GK1117" s="370"/>
      <c r="GL1117" s="370"/>
      <c r="GM1117" s="370"/>
      <c r="GN1117" s="370"/>
      <c r="GO1117" s="370"/>
      <c r="GP1117" s="370"/>
      <c r="GQ1117" s="370"/>
      <c r="GR1117" s="370"/>
      <c r="GS1117" s="370"/>
      <c r="GT1117" s="370"/>
      <c r="GU1117" s="370"/>
      <c r="GV1117" s="370"/>
      <c r="GW1117" s="370"/>
      <c r="GX1117" s="370"/>
      <c r="GY1117" s="370"/>
      <c r="GZ1117" s="370"/>
      <c r="HA1117" s="370"/>
      <c r="HB1117" s="370"/>
      <c r="HC1117" s="370"/>
      <c r="HD1117" s="370"/>
      <c r="HE1117" s="370"/>
      <c r="HF1117" s="370"/>
      <c r="HG1117" s="370"/>
      <c r="HH1117" s="370"/>
      <c r="HI1117" s="370"/>
      <c r="HJ1117" s="370"/>
      <c r="HK1117" s="370"/>
      <c r="HL1117" s="370"/>
      <c r="HM1117" s="370"/>
      <c r="HN1117" s="370"/>
      <c r="HO1117" s="370"/>
      <c r="HP1117" s="370"/>
      <c r="HQ1117" s="370"/>
      <c r="HR1117" s="370"/>
      <c r="HS1117" s="370"/>
      <c r="HT1117" s="370"/>
      <c r="HU1117" s="370"/>
      <c r="HV1117" s="370"/>
      <c r="HW1117" s="370"/>
      <c r="HX1117" s="370"/>
      <c r="HY1117" s="370"/>
      <c r="HZ1117" s="370"/>
      <c r="IA1117" s="370"/>
      <c r="IB1117" s="370"/>
      <c r="IC1117" s="370"/>
      <c r="ID1117" s="370"/>
      <c r="IE1117" s="370"/>
      <c r="IF1117" s="370"/>
      <c r="IG1117" s="370"/>
      <c r="IH1117" s="370"/>
      <c r="II1117" s="370"/>
      <c r="IJ1117" s="370"/>
      <c r="IK1117" s="370"/>
    </row>
    <row r="1118" spans="1:178" s="363" customFormat="1" ht="13.5">
      <c r="A1118" s="313"/>
      <c r="B1118" s="313"/>
      <c r="C1118" s="313"/>
      <c r="D1118" s="313"/>
      <c r="E1118" s="431"/>
      <c r="F1118" s="359"/>
      <c r="G1118" s="359"/>
      <c r="H1118" s="359"/>
      <c r="I1118" s="313"/>
      <c r="J1118" s="313"/>
      <c r="K1118" s="313"/>
      <c r="EB1118" s="370"/>
      <c r="EC1118" s="370"/>
      <c r="ED1118" s="370"/>
      <c r="EE1118" s="370"/>
      <c r="EO1118" s="370"/>
      <c r="EP1118" s="370"/>
      <c r="ER1118" s="370"/>
      <c r="ES1118" s="370"/>
      <c r="EX1118" s="370"/>
      <c r="EY1118" s="370"/>
      <c r="EZ1118" s="370"/>
      <c r="FA1118" s="370"/>
      <c r="FF1118" s="370"/>
      <c r="FG1118" s="370"/>
      <c r="FH1118" s="370"/>
      <c r="FI1118" s="370"/>
      <c r="FP1118" s="370"/>
      <c r="FQ1118" s="370"/>
      <c r="FR1118" s="370"/>
      <c r="FS1118" s="370"/>
      <c r="FT1118" s="370"/>
      <c r="FU1118" s="370"/>
      <c r="FV1118" s="370"/>
    </row>
    <row r="1119" spans="1:245" s="363" customFormat="1" ht="13.5">
      <c r="A1119" s="699" t="s">
        <v>488</v>
      </c>
      <c r="B1119" s="699"/>
      <c r="C1119" s="699"/>
      <c r="D1119" s="565"/>
      <c r="E1119" s="701"/>
      <c r="F1119" s="701"/>
      <c r="G1119" s="701"/>
      <c r="H1119" s="701"/>
      <c r="I1119" s="699"/>
      <c r="J1119" s="736">
        <v>39398</v>
      </c>
      <c r="K1119" s="736">
        <v>27679</v>
      </c>
      <c r="DZ1119" s="370"/>
      <c r="EA1119" s="370"/>
      <c r="EB1119" s="370"/>
      <c r="ED1119" s="370"/>
      <c r="EE1119" s="370"/>
      <c r="EF1119" s="370"/>
      <c r="EH1119" s="370"/>
      <c r="EI1119" s="370"/>
      <c r="ER1119" s="370"/>
      <c r="ES1119" s="370"/>
      <c r="ET1119" s="370"/>
      <c r="FF1119" s="370"/>
      <c r="FK1119" s="370"/>
      <c r="FO1119" s="370"/>
      <c r="FP1119" s="370"/>
      <c r="FR1119" s="370"/>
      <c r="FS1119" s="370"/>
      <c r="FT1119" s="370"/>
      <c r="FU1119" s="370"/>
      <c r="FV1119" s="370"/>
      <c r="FW1119" s="370"/>
      <c r="FX1119" s="370"/>
      <c r="FY1119" s="370"/>
      <c r="FZ1119" s="370"/>
      <c r="GA1119" s="370"/>
      <c r="GB1119" s="370"/>
      <c r="GC1119" s="370"/>
      <c r="GD1119" s="370"/>
      <c r="GE1119" s="370"/>
      <c r="GF1119" s="370"/>
      <c r="GG1119" s="370"/>
      <c r="GH1119" s="370"/>
      <c r="GI1119" s="370"/>
      <c r="GJ1119" s="370"/>
      <c r="GK1119" s="370"/>
      <c r="GL1119" s="370"/>
      <c r="GM1119" s="370"/>
      <c r="GN1119" s="370"/>
      <c r="GO1119" s="370"/>
      <c r="GP1119" s="370"/>
      <c r="GQ1119" s="370"/>
      <c r="GR1119" s="370"/>
      <c r="GS1119" s="370"/>
      <c r="GT1119" s="370"/>
      <c r="GU1119" s="370"/>
      <c r="GV1119" s="370"/>
      <c r="GW1119" s="370"/>
      <c r="GX1119" s="370"/>
      <c r="GY1119" s="370"/>
      <c r="GZ1119" s="370"/>
      <c r="HA1119" s="370"/>
      <c r="HB1119" s="370"/>
      <c r="HC1119" s="370"/>
      <c r="HD1119" s="370"/>
      <c r="HE1119" s="370"/>
      <c r="HF1119" s="370"/>
      <c r="HG1119" s="370"/>
      <c r="HH1119" s="370"/>
      <c r="HI1119" s="370"/>
      <c r="HJ1119" s="370"/>
      <c r="HK1119" s="370"/>
      <c r="HL1119" s="370"/>
      <c r="HM1119" s="370"/>
      <c r="HN1119" s="370"/>
      <c r="HO1119" s="370"/>
      <c r="HP1119" s="370"/>
      <c r="HQ1119" s="370"/>
      <c r="HR1119" s="370"/>
      <c r="HS1119" s="370"/>
      <c r="HT1119" s="370"/>
      <c r="HU1119" s="370"/>
      <c r="HV1119" s="370"/>
      <c r="HW1119" s="370"/>
      <c r="HX1119" s="370"/>
      <c r="HY1119" s="370"/>
      <c r="HZ1119" s="370"/>
      <c r="IA1119" s="370"/>
      <c r="IB1119" s="370"/>
      <c r="IC1119" s="370"/>
      <c r="ID1119" s="370"/>
      <c r="IE1119" s="370"/>
      <c r="IF1119" s="370"/>
      <c r="IG1119" s="370"/>
      <c r="IH1119" s="370"/>
      <c r="II1119" s="370"/>
      <c r="IJ1119" s="370"/>
      <c r="IK1119" s="370"/>
    </row>
    <row r="1120" spans="1:245" s="363" customFormat="1" ht="13.5">
      <c r="A1120" s="385"/>
      <c r="B1120" s="385"/>
      <c r="C1120" s="385"/>
      <c r="D1120" s="385"/>
      <c r="E1120" s="359"/>
      <c r="F1120" s="359"/>
      <c r="G1120" s="359"/>
      <c r="H1120" s="359"/>
      <c r="I1120" s="313"/>
      <c r="J1120" s="313"/>
      <c r="K1120" s="313"/>
      <c r="ED1120" s="370"/>
      <c r="EE1120" s="370"/>
      <c r="EH1120" s="370"/>
      <c r="ER1120" s="370"/>
      <c r="ES1120" s="370"/>
      <c r="FF1120" s="370"/>
      <c r="FG1120" s="370"/>
      <c r="FH1120" s="370"/>
      <c r="FI1120" s="370"/>
      <c r="FJ1120" s="370"/>
      <c r="FK1120" s="370"/>
      <c r="FP1120" s="370"/>
      <c r="FR1120" s="370"/>
      <c r="FS1120" s="370"/>
      <c r="FT1120" s="370"/>
      <c r="FU1120" s="370"/>
      <c r="FV1120" s="370"/>
      <c r="FW1120" s="370"/>
      <c r="FX1120" s="370"/>
      <c r="FY1120" s="370"/>
      <c r="FZ1120" s="370"/>
      <c r="GA1120" s="370"/>
      <c r="GB1120" s="370"/>
      <c r="GC1120" s="370"/>
      <c r="GD1120" s="370"/>
      <c r="GE1120" s="370"/>
      <c r="GF1120" s="370"/>
      <c r="GG1120" s="370"/>
      <c r="GH1120" s="370"/>
      <c r="GI1120" s="370"/>
      <c r="GJ1120" s="370"/>
      <c r="GK1120" s="370"/>
      <c r="GL1120" s="370"/>
      <c r="GM1120" s="370"/>
      <c r="GN1120" s="370"/>
      <c r="GO1120" s="370"/>
      <c r="GP1120" s="370"/>
      <c r="GQ1120" s="370"/>
      <c r="GR1120" s="370"/>
      <c r="GS1120" s="370"/>
      <c r="GT1120" s="370"/>
      <c r="GU1120" s="370"/>
      <c r="GV1120" s="370"/>
      <c r="GW1120" s="370"/>
      <c r="GX1120" s="370"/>
      <c r="GY1120" s="370"/>
      <c r="GZ1120" s="370"/>
      <c r="HA1120" s="370"/>
      <c r="HB1120" s="370"/>
      <c r="HC1120" s="370"/>
      <c r="HD1120" s="370"/>
      <c r="HE1120" s="370"/>
      <c r="HF1120" s="370"/>
      <c r="HG1120" s="370"/>
      <c r="HH1120" s="370"/>
      <c r="HI1120" s="370"/>
      <c r="HJ1120" s="370"/>
      <c r="HK1120" s="370"/>
      <c r="HL1120" s="370"/>
      <c r="HM1120" s="370"/>
      <c r="HN1120" s="370"/>
      <c r="HO1120" s="370"/>
      <c r="HP1120" s="370"/>
      <c r="HQ1120" s="370"/>
      <c r="HR1120" s="370"/>
      <c r="HS1120" s="370"/>
      <c r="HT1120" s="370"/>
      <c r="HU1120" s="370"/>
      <c r="HV1120" s="370"/>
      <c r="HW1120" s="370"/>
      <c r="HX1120" s="370"/>
      <c r="HY1120" s="370"/>
      <c r="HZ1120" s="370"/>
      <c r="IA1120" s="370"/>
      <c r="IB1120" s="370"/>
      <c r="IC1120" s="370"/>
      <c r="ID1120" s="370"/>
      <c r="IE1120" s="370"/>
      <c r="IF1120" s="370"/>
      <c r="IG1120" s="370"/>
      <c r="IH1120" s="370"/>
      <c r="II1120" s="370"/>
      <c r="IJ1120" s="370"/>
      <c r="IK1120" s="370"/>
    </row>
    <row r="1121" spans="1:178" s="363" customFormat="1" ht="42.75" customHeight="1">
      <c r="A1121" s="1049" t="s">
        <v>128</v>
      </c>
      <c r="B1121" s="1049"/>
      <c r="C1121" s="1049"/>
      <c r="D1121" s="1049"/>
      <c r="E1121" s="1049"/>
      <c r="F1121" s="1049"/>
      <c r="G1121" s="1049"/>
      <c r="H1121" s="1049"/>
      <c r="I1121" s="1049"/>
      <c r="J1121" s="1049"/>
      <c r="K1121" s="1049"/>
      <c r="EH1121" s="370"/>
      <c r="EI1121" s="370"/>
      <c r="EJ1121" s="370"/>
      <c r="EK1121" s="370"/>
      <c r="EL1121" s="370"/>
      <c r="EN1121" s="370"/>
      <c r="EO1121" s="370"/>
      <c r="EP1121" s="370"/>
      <c r="EQ1121" s="370"/>
      <c r="ER1121" s="370"/>
      <c r="ES1121" s="370"/>
      <c r="EZ1121" s="370"/>
      <c r="FD1121" s="370"/>
      <c r="FE1121" s="370"/>
      <c r="FF1121" s="370"/>
      <c r="FG1121" s="370"/>
      <c r="FH1121" s="370"/>
      <c r="FI1121" s="370"/>
      <c r="FJ1121" s="370"/>
      <c r="FP1121" s="370"/>
      <c r="FQ1121" s="370"/>
      <c r="FR1121" s="370"/>
      <c r="FU1121" s="370"/>
      <c r="FV1121" s="370"/>
    </row>
    <row r="1122" spans="1:178" s="363" customFormat="1" ht="13.5">
      <c r="A1122" s="370"/>
      <c r="B1122" s="370"/>
      <c r="C1122" s="370"/>
      <c r="D1122" s="370"/>
      <c r="E1122" s="370"/>
      <c r="F1122" s="370"/>
      <c r="G1122" s="370"/>
      <c r="H1122" s="370"/>
      <c r="I1122" s="370"/>
      <c r="J1122" s="370"/>
      <c r="K1122" s="370"/>
      <c r="EH1122" s="370"/>
      <c r="EI1122" s="370"/>
      <c r="EJ1122" s="370"/>
      <c r="EK1122" s="370"/>
      <c r="EL1122" s="370"/>
      <c r="EN1122" s="370"/>
      <c r="EO1122" s="370"/>
      <c r="EP1122" s="370"/>
      <c r="EQ1122" s="370"/>
      <c r="ER1122" s="370"/>
      <c r="ES1122" s="370"/>
      <c r="EZ1122" s="370"/>
      <c r="FD1122" s="370"/>
      <c r="FE1122" s="370"/>
      <c r="FF1122" s="370"/>
      <c r="FG1122" s="370"/>
      <c r="FH1122" s="370"/>
      <c r="FI1122" s="370"/>
      <c r="FJ1122" s="370"/>
      <c r="FP1122" s="370"/>
      <c r="FQ1122" s="370"/>
      <c r="FR1122" s="370"/>
      <c r="FU1122" s="370"/>
      <c r="FV1122" s="370"/>
    </row>
    <row r="1123" spans="1:178" s="363" customFormat="1" ht="26.25" customHeight="1">
      <c r="A1123" s="1049" t="s">
        <v>129</v>
      </c>
      <c r="B1123" s="1049"/>
      <c r="C1123" s="1049"/>
      <c r="D1123" s="1049"/>
      <c r="E1123" s="1049"/>
      <c r="F1123" s="1049"/>
      <c r="G1123" s="1049"/>
      <c r="H1123" s="1049"/>
      <c r="I1123" s="1049"/>
      <c r="J1123" s="1049"/>
      <c r="K1123" s="1049"/>
      <c r="EH1123" s="370"/>
      <c r="EI1123" s="370"/>
      <c r="EJ1123" s="370"/>
      <c r="EK1123" s="370"/>
      <c r="EL1123" s="370"/>
      <c r="EN1123" s="370"/>
      <c r="EO1123" s="370"/>
      <c r="EP1123" s="370"/>
      <c r="EQ1123" s="370"/>
      <c r="ER1123" s="370"/>
      <c r="ES1123" s="370"/>
      <c r="EZ1123" s="370"/>
      <c r="FD1123" s="370"/>
      <c r="FE1123" s="370"/>
      <c r="FF1123" s="370"/>
      <c r="FG1123" s="370"/>
      <c r="FH1123" s="370"/>
      <c r="FI1123" s="370"/>
      <c r="FJ1123" s="370"/>
      <c r="FP1123" s="370"/>
      <c r="FQ1123" s="370"/>
      <c r="FR1123" s="370"/>
      <c r="FU1123" s="370"/>
      <c r="FV1123" s="370"/>
    </row>
    <row r="1124" spans="1:178" s="363" customFormat="1" ht="15.75">
      <c r="A1124" s="570" t="s">
        <v>69</v>
      </c>
      <c r="B1124" s="570"/>
      <c r="C1124" s="570"/>
      <c r="D1124" s="368"/>
      <c r="G1124" s="419"/>
      <c r="J1124" s="269"/>
      <c r="K1124" s="313"/>
      <c r="EE1124" s="370"/>
      <c r="EH1124" s="370"/>
      <c r="EJ1124" s="370"/>
      <c r="EK1124" s="370"/>
      <c r="EL1124" s="370"/>
      <c r="EO1124" s="370"/>
      <c r="EP1124" s="370"/>
      <c r="EQ1124" s="370"/>
      <c r="ER1124" s="370"/>
      <c r="ES1124" s="370"/>
      <c r="EU1124" s="370"/>
      <c r="FG1124" s="370"/>
      <c r="FH1124" s="370"/>
      <c r="FJ1124" s="370"/>
      <c r="FK1124" s="370"/>
      <c r="FO1124" s="370"/>
      <c r="FQ1124" s="370"/>
      <c r="FU1124" s="370"/>
      <c r="FV1124" s="370"/>
    </row>
    <row r="1125" spans="1:178" s="363" customFormat="1" ht="13.5">
      <c r="A1125" s="428"/>
      <c r="B1125" s="428"/>
      <c r="C1125" s="428"/>
      <c r="D1125" s="428"/>
      <c r="G1125" s="419"/>
      <c r="J1125" s="435"/>
      <c r="K1125" s="313"/>
      <c r="EF1125" s="370"/>
      <c r="EG1125" s="370"/>
      <c r="EH1125" s="370"/>
      <c r="EI1125" s="370"/>
      <c r="EJ1125" s="370"/>
      <c r="ER1125" s="370"/>
      <c r="ES1125" s="370"/>
      <c r="EV1125" s="370"/>
      <c r="EW1125" s="370"/>
      <c r="FG1125" s="370"/>
      <c r="FH1125" s="370"/>
      <c r="FI1125" s="370"/>
      <c r="FJ1125" s="370"/>
      <c r="FK1125" s="370"/>
      <c r="FL1125" s="370"/>
      <c r="FM1125" s="370"/>
      <c r="FO1125" s="370"/>
      <c r="FP1125" s="370"/>
      <c r="FQ1125" s="370"/>
      <c r="FR1125" s="370"/>
      <c r="FU1125" s="370"/>
      <c r="FV1125" s="370"/>
    </row>
    <row r="1126" spans="1:178" s="363" customFormat="1" ht="14.25" customHeight="1">
      <c r="A1126" s="424"/>
      <c r="B1126" s="424"/>
      <c r="C1126" s="424"/>
      <c r="D1126" s="424"/>
      <c r="E1126" s="367"/>
      <c r="F1126" s="367"/>
      <c r="G1126" s="419"/>
      <c r="H1126" s="367"/>
      <c r="I1126" s="367"/>
      <c r="J1126" s="734" t="s">
        <v>39</v>
      </c>
      <c r="K1126" s="734" t="s">
        <v>466</v>
      </c>
      <c r="EC1126" s="370"/>
      <c r="ED1126" s="370"/>
      <c r="EE1126" s="370"/>
      <c r="EF1126" s="370"/>
      <c r="EG1126" s="370"/>
      <c r="EH1126" s="370"/>
      <c r="EI1126" s="370"/>
      <c r="ES1126" s="370"/>
      <c r="EV1126" s="370"/>
      <c r="EW1126" s="370"/>
      <c r="EY1126" s="370"/>
      <c r="FA1126" s="370"/>
      <c r="FE1126" s="370"/>
      <c r="FF1126" s="370"/>
      <c r="FI1126" s="370"/>
      <c r="FO1126" s="370"/>
      <c r="FP1126" s="370"/>
      <c r="FQ1126" s="370"/>
      <c r="FR1126" s="370"/>
      <c r="FS1126" s="370"/>
      <c r="FU1126" s="370"/>
      <c r="FV1126" s="370"/>
    </row>
    <row r="1127" spans="1:178" s="363" customFormat="1" ht="12.75" customHeight="1">
      <c r="A1127" s="596" t="s">
        <v>366</v>
      </c>
      <c r="B1127" s="596"/>
      <c r="C1127" s="596"/>
      <c r="D1127" s="596"/>
      <c r="E1127" s="597"/>
      <c r="F1127" s="597"/>
      <c r="G1127" s="597"/>
      <c r="H1127" s="597"/>
      <c r="I1127" s="597"/>
      <c r="J1127" s="627">
        <v>2183</v>
      </c>
      <c r="K1127" s="627">
        <v>827</v>
      </c>
      <c r="DX1127" s="370"/>
      <c r="EB1127" s="370"/>
      <c r="ED1127" s="370"/>
      <c r="EE1127" s="370"/>
      <c r="EG1127" s="370"/>
      <c r="ER1127" s="370"/>
      <c r="EW1127" s="370"/>
      <c r="EX1127" s="370"/>
      <c r="EY1127" s="370"/>
      <c r="EZ1127" s="370"/>
      <c r="FA1127" s="370"/>
      <c r="FB1127" s="370"/>
      <c r="FE1127" s="370"/>
      <c r="FF1127" s="370"/>
      <c r="FG1127" s="370"/>
      <c r="FH1127" s="370"/>
      <c r="FJ1127" s="370"/>
      <c r="FK1127" s="370"/>
      <c r="FN1127" s="370"/>
      <c r="FO1127" s="370"/>
      <c r="FP1127" s="370"/>
      <c r="FQ1127" s="370"/>
      <c r="FR1127" s="370"/>
      <c r="FS1127" s="370"/>
      <c r="FT1127" s="370"/>
      <c r="FU1127" s="370"/>
      <c r="FV1127" s="370"/>
    </row>
    <row r="1128" spans="1:178" s="363" customFormat="1" ht="13.5" customHeight="1">
      <c r="A1128" s="580" t="s">
        <v>367</v>
      </c>
      <c r="B1128" s="580"/>
      <c r="C1128" s="580"/>
      <c r="D1128" s="580"/>
      <c r="E1128" s="581"/>
      <c r="F1128" s="581"/>
      <c r="G1128" s="581"/>
      <c r="H1128" s="581"/>
      <c r="I1128" s="578"/>
      <c r="J1128" s="650">
        <v>-328</v>
      </c>
      <c r="K1128" s="650">
        <v>-252</v>
      </c>
      <c r="DZ1128" s="370"/>
      <c r="EA1128" s="370"/>
      <c r="ED1128" s="370"/>
      <c r="ER1128" s="370"/>
      <c r="EY1128" s="370"/>
      <c r="FA1128" s="370"/>
      <c r="FE1128" s="370"/>
      <c r="FF1128" s="370"/>
      <c r="FO1128" s="370"/>
      <c r="FP1128" s="370"/>
      <c r="FQ1128" s="370"/>
      <c r="FR1128" s="370"/>
      <c r="FS1128" s="370"/>
      <c r="FU1128" s="370"/>
      <c r="FV1128" s="370"/>
    </row>
    <row r="1129" spans="1:178" s="363" customFormat="1" ht="12.75" customHeight="1">
      <c r="A1129" s="572"/>
      <c r="B1129" s="572"/>
      <c r="C1129" s="572"/>
      <c r="D1129" s="572"/>
      <c r="E1129" s="543"/>
      <c r="F1129" s="543"/>
      <c r="G1129" s="543"/>
      <c r="H1129" s="543"/>
      <c r="I1129" s="543"/>
      <c r="J1129" s="735">
        <v>1855</v>
      </c>
      <c r="K1129" s="735">
        <v>576</v>
      </c>
      <c r="DX1129" s="370"/>
      <c r="ED1129" s="370"/>
      <c r="EE1129" s="370"/>
      <c r="ER1129" s="370"/>
      <c r="ES1129" s="370"/>
      <c r="EU1129" s="370"/>
      <c r="EW1129" s="370"/>
      <c r="FB1129" s="370"/>
      <c r="FE1129" s="370"/>
      <c r="FF1129" s="370"/>
      <c r="FG1129" s="370"/>
      <c r="FH1129" s="370"/>
      <c r="FI1129" s="370"/>
      <c r="FO1129" s="370"/>
      <c r="FP1129" s="370"/>
      <c r="FQ1129" s="370"/>
      <c r="FR1129" s="370"/>
      <c r="FU1129" s="370"/>
      <c r="FV1129" s="370"/>
    </row>
    <row r="1130" spans="1:178" s="363" customFormat="1" ht="13.5">
      <c r="A1130" s="577" t="s">
        <v>217</v>
      </c>
      <c r="B1130" s="577"/>
      <c r="C1130" s="577"/>
      <c r="D1130" s="577"/>
      <c r="E1130" s="578"/>
      <c r="F1130" s="578"/>
      <c r="G1130" s="578"/>
      <c r="H1130" s="578"/>
      <c r="I1130" s="578"/>
      <c r="J1130" s="585"/>
      <c r="K1130" s="585"/>
      <c r="EH1130" s="370"/>
      <c r="EJ1130" s="370"/>
      <c r="EK1130" s="370"/>
      <c r="EN1130" s="370"/>
      <c r="EP1130" s="370"/>
      <c r="ER1130" s="370"/>
      <c r="ES1130" s="370"/>
      <c r="EU1130" s="370"/>
      <c r="EW1130" s="370"/>
      <c r="EY1130" s="370"/>
      <c r="EZ1130" s="370"/>
      <c r="FD1130" s="370"/>
      <c r="FE1130" s="370"/>
      <c r="FF1130" s="370"/>
      <c r="FG1130" s="370"/>
      <c r="FH1130" s="370"/>
      <c r="FI1130" s="370"/>
      <c r="FJ1130" s="370"/>
      <c r="FL1130" s="370"/>
      <c r="FO1130" s="370"/>
      <c r="FP1130" s="370"/>
      <c r="FQ1130" s="370"/>
      <c r="FR1130" s="370"/>
      <c r="FU1130" s="370"/>
      <c r="FV1130" s="370"/>
    </row>
    <row r="1131" spans="1:178" s="363" customFormat="1" ht="13.5">
      <c r="A1131" s="651" t="s">
        <v>678</v>
      </c>
      <c r="B1131" s="651"/>
      <c r="C1131" s="651"/>
      <c r="D1131" s="651"/>
      <c r="E1131" s="578"/>
      <c r="F1131" s="578"/>
      <c r="G1131" s="578"/>
      <c r="H1131" s="578"/>
      <c r="I1131" s="578"/>
      <c r="J1131" s="622">
        <v>3774</v>
      </c>
      <c r="K1131" s="622">
        <v>2942</v>
      </c>
      <c r="DZ1131" s="370"/>
      <c r="EA1131" s="370"/>
      <c r="ED1131" s="370"/>
      <c r="EE1131" s="370"/>
      <c r="EL1131" s="370"/>
      <c r="EO1131" s="370"/>
      <c r="EP1131" s="370"/>
      <c r="EQ1131" s="370"/>
      <c r="ER1131" s="370"/>
      <c r="ES1131" s="370"/>
      <c r="ET1131" s="370"/>
      <c r="EU1131" s="370"/>
      <c r="EW1131" s="370"/>
      <c r="FF1131" s="370"/>
      <c r="FG1131" s="370"/>
      <c r="FH1131" s="370"/>
      <c r="FI1131" s="370"/>
      <c r="FN1131" s="370"/>
      <c r="FO1131" s="370"/>
      <c r="FP1131" s="370"/>
      <c r="FQ1131" s="370"/>
      <c r="FR1131" s="370"/>
      <c r="FS1131" s="370"/>
      <c r="FT1131" s="370"/>
      <c r="FU1131" s="370"/>
      <c r="FV1131" s="370"/>
    </row>
    <row r="1132" spans="1:178" s="363" customFormat="1" ht="13.5">
      <c r="A1132" s="652" t="s">
        <v>352</v>
      </c>
      <c r="B1132" s="652"/>
      <c r="C1132" s="652"/>
      <c r="D1132" s="652"/>
      <c r="E1132" s="581"/>
      <c r="F1132" s="581"/>
      <c r="G1132" s="581"/>
      <c r="H1132" s="581"/>
      <c r="I1132" s="581"/>
      <c r="J1132" s="622">
        <v>221</v>
      </c>
      <c r="K1132" s="622">
        <v>123</v>
      </c>
      <c r="EK1132" s="370"/>
      <c r="EL1132" s="370"/>
      <c r="EO1132" s="370"/>
      <c r="ER1132" s="370"/>
      <c r="ES1132" s="370"/>
      <c r="EU1132" s="370"/>
      <c r="EV1132" s="370"/>
      <c r="EW1132" s="370"/>
      <c r="EY1132" s="370"/>
      <c r="EZ1132" s="370"/>
      <c r="FA1132" s="370"/>
      <c r="FE1132" s="370"/>
      <c r="FF1132" s="370"/>
      <c r="FG1132" s="370"/>
      <c r="FH1132" s="370"/>
      <c r="FI1132" s="370"/>
      <c r="FO1132" s="370"/>
      <c r="FP1132" s="370"/>
      <c r="FQ1132" s="370"/>
      <c r="FR1132" s="370"/>
      <c r="FS1132" s="370"/>
      <c r="FT1132" s="370"/>
      <c r="FU1132" s="370"/>
      <c r="FV1132" s="370"/>
    </row>
    <row r="1133" spans="1:245" s="363" customFormat="1" ht="12.75" customHeight="1">
      <c r="A1133" s="572"/>
      <c r="B1133" s="572"/>
      <c r="C1133" s="572"/>
      <c r="D1133" s="572"/>
      <c r="E1133" s="543"/>
      <c r="F1133" s="543"/>
      <c r="G1133" s="543"/>
      <c r="H1133" s="543"/>
      <c r="I1133" s="543"/>
      <c r="J1133" s="735">
        <v>3995</v>
      </c>
      <c r="K1133" s="735">
        <v>3066</v>
      </c>
      <c r="EA1133" s="370"/>
      <c r="EB1133" s="370"/>
      <c r="EG1133" s="370"/>
      <c r="EH1133" s="370"/>
      <c r="EO1133" s="370"/>
      <c r="EP1133" s="370"/>
      <c r="EQ1133" s="370"/>
      <c r="ER1133" s="370"/>
      <c r="ES1133" s="370"/>
      <c r="ET1133" s="370"/>
      <c r="EV1133" s="370"/>
      <c r="EW1133" s="370"/>
      <c r="EX1133" s="370"/>
      <c r="FC1133" s="370"/>
      <c r="FE1133" s="370"/>
      <c r="FF1133" s="370"/>
      <c r="FG1133" s="370"/>
      <c r="FH1133" s="370"/>
      <c r="FI1133" s="370"/>
      <c r="FJ1133" s="370"/>
      <c r="FK1133" s="370"/>
      <c r="FL1133" s="370"/>
      <c r="FO1133" s="370"/>
      <c r="FP1133" s="370"/>
      <c r="FQ1133" s="370"/>
      <c r="FR1133" s="370"/>
      <c r="FS1133" s="370"/>
      <c r="FT1133" s="370"/>
      <c r="FU1133" s="370"/>
      <c r="FV1133" s="370"/>
      <c r="FW1133" s="370"/>
      <c r="FX1133" s="370"/>
      <c r="FY1133" s="370"/>
      <c r="FZ1133" s="370"/>
      <c r="GA1133" s="370"/>
      <c r="GB1133" s="370"/>
      <c r="GC1133" s="370"/>
      <c r="GD1133" s="370"/>
      <c r="GE1133" s="370"/>
      <c r="GF1133" s="370"/>
      <c r="GG1133" s="370"/>
      <c r="GH1133" s="370"/>
      <c r="GI1133" s="370"/>
      <c r="GJ1133" s="370"/>
      <c r="GK1133" s="370"/>
      <c r="GL1133" s="370"/>
      <c r="GM1133" s="370"/>
      <c r="GN1133" s="370"/>
      <c r="GO1133" s="370"/>
      <c r="GP1133" s="370"/>
      <c r="GQ1133" s="370"/>
      <c r="GR1133" s="370"/>
      <c r="GS1133" s="370"/>
      <c r="GT1133" s="370"/>
      <c r="GU1133" s="370"/>
      <c r="GV1133" s="370"/>
      <c r="GW1133" s="370"/>
      <c r="GX1133" s="370"/>
      <c r="GY1133" s="370"/>
      <c r="GZ1133" s="370"/>
      <c r="HA1133" s="370"/>
      <c r="HB1133" s="370"/>
      <c r="HC1133" s="370"/>
      <c r="HD1133" s="370"/>
      <c r="HE1133" s="370"/>
      <c r="HF1133" s="370"/>
      <c r="HG1133" s="370"/>
      <c r="HH1133" s="370"/>
      <c r="HI1133" s="370"/>
      <c r="HJ1133" s="370"/>
      <c r="HK1133" s="370"/>
      <c r="HL1133" s="370"/>
      <c r="HM1133" s="370"/>
      <c r="HN1133" s="370"/>
      <c r="HO1133" s="370"/>
      <c r="HP1133" s="370"/>
      <c r="HQ1133" s="370"/>
      <c r="HR1133" s="370"/>
      <c r="HS1133" s="370"/>
      <c r="HT1133" s="370"/>
      <c r="HU1133" s="370"/>
      <c r="HV1133" s="370"/>
      <c r="HW1133" s="370"/>
      <c r="HX1133" s="370"/>
      <c r="HY1133" s="370"/>
      <c r="HZ1133" s="370"/>
      <c r="IA1133" s="370"/>
      <c r="IB1133" s="370"/>
      <c r="IC1133" s="370"/>
      <c r="ID1133" s="370"/>
      <c r="IE1133" s="370"/>
      <c r="IF1133" s="370"/>
      <c r="IG1133" s="370"/>
      <c r="IH1133" s="370"/>
      <c r="II1133" s="370"/>
      <c r="IJ1133" s="370"/>
      <c r="IK1133" s="370"/>
    </row>
    <row r="1134" spans="1:178" s="363" customFormat="1" ht="13.5">
      <c r="A1134" s="271"/>
      <c r="B1134" s="271"/>
      <c r="C1134" s="271"/>
      <c r="D1134" s="271"/>
      <c r="E1134" s="367"/>
      <c r="F1134" s="367"/>
      <c r="G1134" s="367"/>
      <c r="H1134" s="367"/>
      <c r="I1134" s="367"/>
      <c r="J1134" s="337"/>
      <c r="K1134" s="337"/>
      <c r="ER1134" s="370"/>
      <c r="ES1134" s="370"/>
      <c r="ET1134" s="370"/>
      <c r="EV1134" s="370"/>
      <c r="FA1134" s="370"/>
      <c r="FD1134" s="370"/>
      <c r="FE1134" s="370"/>
      <c r="FF1134" s="370"/>
      <c r="FG1134" s="370"/>
      <c r="FH1134" s="370"/>
      <c r="FI1134" s="370"/>
      <c r="FJ1134" s="370"/>
      <c r="FK1134" s="370"/>
      <c r="FL1134" s="370"/>
      <c r="FO1134" s="370"/>
      <c r="FQ1134" s="370"/>
      <c r="FR1134" s="370"/>
      <c r="FT1134" s="370"/>
      <c r="FU1134" s="370"/>
      <c r="FV1134" s="370"/>
    </row>
    <row r="1135" spans="1:245" s="363" customFormat="1" ht="13.5">
      <c r="A1135" s="572" t="s">
        <v>130</v>
      </c>
      <c r="B1135" s="572"/>
      <c r="C1135" s="572"/>
      <c r="D1135" s="572"/>
      <c r="E1135" s="543"/>
      <c r="F1135" s="543"/>
      <c r="G1135" s="543"/>
      <c r="H1135" s="543"/>
      <c r="I1135" s="543"/>
      <c r="J1135" s="735">
        <v>5850</v>
      </c>
      <c r="K1135" s="735">
        <v>3641</v>
      </c>
      <c r="EA1135" s="370"/>
      <c r="EB1135" s="370"/>
      <c r="EE1135" s="370"/>
      <c r="EF1135" s="370"/>
      <c r="EG1135" s="370"/>
      <c r="EH1135" s="370"/>
      <c r="EI1135" s="370"/>
      <c r="EJ1135" s="370"/>
      <c r="EK1135" s="370"/>
      <c r="EL1135" s="370"/>
      <c r="EM1135" s="370"/>
      <c r="EN1135" s="370"/>
      <c r="EO1135" s="370"/>
      <c r="EP1135" s="370"/>
      <c r="EQ1135" s="370"/>
      <c r="ER1135" s="370"/>
      <c r="ES1135" s="370"/>
      <c r="EV1135" s="370"/>
      <c r="EW1135" s="370"/>
      <c r="EX1135" s="370"/>
      <c r="FF1135" s="370"/>
      <c r="FG1135" s="370"/>
      <c r="FJ1135" s="370"/>
      <c r="FK1135" s="370"/>
      <c r="FL1135" s="370"/>
      <c r="FO1135" s="370"/>
      <c r="FP1135" s="370"/>
      <c r="FQ1135" s="370"/>
      <c r="FR1135" s="370"/>
      <c r="FT1135" s="370"/>
      <c r="FU1135" s="370"/>
      <c r="FV1135" s="370"/>
      <c r="FW1135" s="370"/>
      <c r="FX1135" s="370"/>
      <c r="FY1135" s="370"/>
      <c r="FZ1135" s="370"/>
      <c r="GA1135" s="370"/>
      <c r="GB1135" s="370"/>
      <c r="GC1135" s="370"/>
      <c r="GD1135" s="370"/>
      <c r="GE1135" s="370"/>
      <c r="GF1135" s="370"/>
      <c r="GG1135" s="370"/>
      <c r="GH1135" s="370"/>
      <c r="GI1135" s="370"/>
      <c r="GJ1135" s="370"/>
      <c r="GK1135" s="370"/>
      <c r="GL1135" s="370"/>
      <c r="GM1135" s="370"/>
      <c r="GN1135" s="370"/>
      <c r="GO1135" s="370"/>
      <c r="GP1135" s="370"/>
      <c r="GQ1135" s="370"/>
      <c r="GR1135" s="370"/>
      <c r="GS1135" s="370"/>
      <c r="GT1135" s="370"/>
      <c r="GU1135" s="370"/>
      <c r="GV1135" s="370"/>
      <c r="GW1135" s="370"/>
      <c r="GX1135" s="370"/>
      <c r="GY1135" s="370"/>
      <c r="GZ1135" s="370"/>
      <c r="HA1135" s="370"/>
      <c r="HB1135" s="370"/>
      <c r="HC1135" s="370"/>
      <c r="HD1135" s="370"/>
      <c r="HE1135" s="370"/>
      <c r="HF1135" s="370"/>
      <c r="HG1135" s="370"/>
      <c r="HH1135" s="370"/>
      <c r="HI1135" s="370"/>
      <c r="HJ1135" s="370"/>
      <c r="HK1135" s="370"/>
      <c r="HL1135" s="370"/>
      <c r="HM1135" s="370"/>
      <c r="HN1135" s="370"/>
      <c r="HO1135" s="370"/>
      <c r="HP1135" s="370"/>
      <c r="HQ1135" s="370"/>
      <c r="HR1135" s="370"/>
      <c r="HS1135" s="370"/>
      <c r="HT1135" s="370"/>
      <c r="HU1135" s="370"/>
      <c r="HV1135" s="370"/>
      <c r="HW1135" s="370"/>
      <c r="HX1135" s="370"/>
      <c r="HY1135" s="370"/>
      <c r="HZ1135" s="370"/>
      <c r="IA1135" s="370"/>
      <c r="IB1135" s="370"/>
      <c r="IC1135" s="370"/>
      <c r="ID1135" s="370"/>
      <c r="IE1135" s="370"/>
      <c r="IF1135" s="370"/>
      <c r="IG1135" s="370"/>
      <c r="IH1135" s="370"/>
      <c r="II1135" s="370"/>
      <c r="IJ1135" s="370"/>
      <c r="IK1135" s="370"/>
    </row>
    <row r="1136" spans="1:178" s="363" customFormat="1" ht="13.5">
      <c r="A1136" s="389"/>
      <c r="B1136" s="389"/>
      <c r="C1136" s="389"/>
      <c r="D1136" s="389"/>
      <c r="E1136" s="389"/>
      <c r="F1136" s="389"/>
      <c r="G1136" s="389"/>
      <c r="H1136" s="389"/>
      <c r="J1136" s="337"/>
      <c r="K1136" s="389"/>
      <c r="ED1136" s="370"/>
      <c r="FA1136" s="370"/>
      <c r="FE1136" s="370"/>
      <c r="FF1136" s="370"/>
      <c r="FG1136" s="370"/>
      <c r="FJ1136" s="370"/>
      <c r="FO1136" s="370"/>
      <c r="FQ1136" s="370"/>
      <c r="FR1136" s="370"/>
      <c r="FS1136" s="370"/>
      <c r="FT1136" s="370"/>
      <c r="FU1136" s="370"/>
      <c r="FV1136" s="370"/>
    </row>
    <row r="1137" spans="1:178" s="363" customFormat="1" ht="13.5">
      <c r="A1137" s="389"/>
      <c r="B1137" s="389"/>
      <c r="C1137" s="389"/>
      <c r="D1137" s="389"/>
      <c r="E1137" s="389"/>
      <c r="F1137" s="389"/>
      <c r="G1137" s="389"/>
      <c r="I1137" s="389"/>
      <c r="J1137" s="389"/>
      <c r="K1137" s="389"/>
      <c r="EE1137" s="370"/>
      <c r="EF1137" s="370"/>
      <c r="EG1137" s="370"/>
      <c r="EH1137" s="370"/>
      <c r="EI1137" s="370"/>
      <c r="EJ1137" s="370"/>
      <c r="ER1137" s="370"/>
      <c r="ES1137" s="370"/>
      <c r="EV1137" s="370"/>
      <c r="FH1137" s="370"/>
      <c r="FI1137" s="370"/>
      <c r="FJ1137" s="370"/>
      <c r="FK1137" s="370"/>
      <c r="FL1137" s="370"/>
      <c r="FO1137" s="370"/>
      <c r="FP1137" s="370"/>
      <c r="FQ1137" s="370"/>
      <c r="FR1137" s="370"/>
      <c r="FT1137" s="370"/>
      <c r="FU1137" s="370"/>
      <c r="FV1137" s="370"/>
    </row>
    <row r="1138" spans="1:245" s="363" customFormat="1" ht="15.75">
      <c r="A1138" s="568" t="s">
        <v>70</v>
      </c>
      <c r="B1138" s="568"/>
      <c r="C1138" s="568"/>
      <c r="D1138" s="373"/>
      <c r="E1138" s="422"/>
      <c r="F1138" s="422"/>
      <c r="I1138" s="389"/>
      <c r="J1138" s="389"/>
      <c r="K1138" s="389"/>
      <c r="EC1138" s="370"/>
      <c r="EI1138" s="370"/>
      <c r="ES1138" s="370"/>
      <c r="EV1138" s="370"/>
      <c r="EW1138" s="370"/>
      <c r="EX1138" s="370"/>
      <c r="EY1138" s="370"/>
      <c r="EZ1138" s="370"/>
      <c r="FA1138" s="370"/>
      <c r="FB1138" s="370"/>
      <c r="FC1138" s="370"/>
      <c r="FD1138" s="370"/>
      <c r="FE1138" s="370"/>
      <c r="FF1138" s="370"/>
      <c r="FG1138" s="370"/>
      <c r="FH1138" s="370"/>
      <c r="FI1138" s="370"/>
      <c r="FJ1138" s="370"/>
      <c r="FK1138" s="370"/>
      <c r="FL1138" s="370"/>
      <c r="FM1138" s="370"/>
      <c r="FN1138" s="370"/>
      <c r="FO1138" s="370"/>
      <c r="FP1138" s="370"/>
      <c r="FQ1138" s="370"/>
      <c r="FR1138" s="370"/>
      <c r="FS1138" s="370"/>
      <c r="FT1138" s="370"/>
      <c r="FU1138" s="370"/>
      <c r="FV1138" s="370"/>
      <c r="FW1138" s="370"/>
      <c r="FX1138" s="370"/>
      <c r="FY1138" s="370"/>
      <c r="FZ1138" s="370"/>
      <c r="GA1138" s="370"/>
      <c r="GB1138" s="370"/>
      <c r="GC1138" s="370"/>
      <c r="GD1138" s="370"/>
      <c r="GE1138" s="370"/>
      <c r="GF1138" s="370"/>
      <c r="GG1138" s="370"/>
      <c r="GH1138" s="370"/>
      <c r="GI1138" s="370"/>
      <c r="GJ1138" s="370"/>
      <c r="GK1138" s="370"/>
      <c r="GL1138" s="370"/>
      <c r="GM1138" s="370"/>
      <c r="GN1138" s="370"/>
      <c r="GO1138" s="370"/>
      <c r="GP1138" s="370"/>
      <c r="GQ1138" s="370"/>
      <c r="GR1138" s="370"/>
      <c r="GS1138" s="370"/>
      <c r="GT1138" s="370"/>
      <c r="GU1138" s="370"/>
      <c r="GV1138" s="370"/>
      <c r="GW1138" s="370"/>
      <c r="GX1138" s="370"/>
      <c r="GY1138" s="370"/>
      <c r="GZ1138" s="370"/>
      <c r="HA1138" s="370"/>
      <c r="HB1138" s="370"/>
      <c r="HC1138" s="370"/>
      <c r="HD1138" s="370"/>
      <c r="HE1138" s="370"/>
      <c r="HF1138" s="370"/>
      <c r="HG1138" s="370"/>
      <c r="HH1138" s="370"/>
      <c r="HI1138" s="370"/>
      <c r="HJ1138" s="370"/>
      <c r="HK1138" s="370"/>
      <c r="HL1138" s="370"/>
      <c r="HM1138" s="370"/>
      <c r="HN1138" s="370"/>
      <c r="HO1138" s="370"/>
      <c r="HP1138" s="370"/>
      <c r="HQ1138" s="370"/>
      <c r="HR1138" s="370"/>
      <c r="HS1138" s="370"/>
      <c r="HT1138" s="370"/>
      <c r="HU1138" s="370"/>
      <c r="HV1138" s="370"/>
      <c r="HW1138" s="370"/>
      <c r="HX1138" s="370"/>
      <c r="HY1138" s="370"/>
      <c r="HZ1138" s="370"/>
      <c r="IA1138" s="370"/>
      <c r="IB1138" s="370"/>
      <c r="IC1138" s="370"/>
      <c r="ID1138" s="370"/>
      <c r="IE1138" s="370"/>
      <c r="IF1138" s="370"/>
      <c r="IG1138" s="370"/>
      <c r="IH1138" s="370"/>
      <c r="II1138" s="370"/>
      <c r="IJ1138" s="370"/>
      <c r="IK1138" s="370"/>
    </row>
    <row r="1139" spans="1:245" s="363" customFormat="1" ht="13.5">
      <c r="A1139" s="269"/>
      <c r="B1139" s="269"/>
      <c r="C1139" s="269"/>
      <c r="D1139" s="269"/>
      <c r="E1139" s="422"/>
      <c r="F1139" s="422"/>
      <c r="I1139" s="389"/>
      <c r="J1139" s="389"/>
      <c r="K1139" s="389"/>
      <c r="DX1139" s="370"/>
      <c r="ED1139" s="370"/>
      <c r="EV1139" s="370"/>
      <c r="EW1139" s="370"/>
      <c r="EX1139" s="370"/>
      <c r="EY1139" s="370"/>
      <c r="EZ1139" s="370"/>
      <c r="FA1139" s="370"/>
      <c r="FB1139" s="370"/>
      <c r="FC1139" s="370"/>
      <c r="FD1139" s="370"/>
      <c r="FE1139" s="370"/>
      <c r="FF1139" s="370"/>
      <c r="FG1139" s="370"/>
      <c r="FH1139" s="370"/>
      <c r="FI1139" s="370"/>
      <c r="FJ1139" s="370"/>
      <c r="FK1139" s="370"/>
      <c r="FL1139" s="370"/>
      <c r="FM1139" s="370"/>
      <c r="FN1139" s="370"/>
      <c r="FO1139" s="370"/>
      <c r="FP1139" s="370"/>
      <c r="FQ1139" s="370"/>
      <c r="FR1139" s="370"/>
      <c r="FS1139" s="370"/>
      <c r="FT1139" s="370"/>
      <c r="FU1139" s="370"/>
      <c r="FV1139" s="370"/>
      <c r="FW1139" s="370"/>
      <c r="FX1139" s="370"/>
      <c r="FY1139" s="370"/>
      <c r="FZ1139" s="370"/>
      <c r="GA1139" s="370"/>
      <c r="GB1139" s="370"/>
      <c r="GC1139" s="370"/>
      <c r="GD1139" s="370"/>
      <c r="GE1139" s="370"/>
      <c r="GF1139" s="370"/>
      <c r="GG1139" s="370"/>
      <c r="GH1139" s="370"/>
      <c r="GI1139" s="370"/>
      <c r="GJ1139" s="370"/>
      <c r="GK1139" s="370"/>
      <c r="GL1139" s="370"/>
      <c r="GM1139" s="370"/>
      <c r="GN1139" s="370"/>
      <c r="GO1139" s="370"/>
      <c r="GP1139" s="370"/>
      <c r="GQ1139" s="370"/>
      <c r="GR1139" s="370"/>
      <c r="GS1139" s="370"/>
      <c r="GT1139" s="370"/>
      <c r="GU1139" s="370"/>
      <c r="GV1139" s="370"/>
      <c r="GW1139" s="370"/>
      <c r="GX1139" s="370"/>
      <c r="GY1139" s="370"/>
      <c r="GZ1139" s="370"/>
      <c r="HA1139" s="370"/>
      <c r="HB1139" s="370"/>
      <c r="HC1139" s="370"/>
      <c r="HD1139" s="370"/>
      <c r="HE1139" s="370"/>
      <c r="HF1139" s="370"/>
      <c r="HG1139" s="370"/>
      <c r="HH1139" s="370"/>
      <c r="HI1139" s="370"/>
      <c r="HJ1139" s="370"/>
      <c r="HK1139" s="370"/>
      <c r="HL1139" s="370"/>
      <c r="HM1139" s="370"/>
      <c r="HN1139" s="370"/>
      <c r="HO1139" s="370"/>
      <c r="HP1139" s="370"/>
      <c r="HQ1139" s="370"/>
      <c r="HR1139" s="370"/>
      <c r="HS1139" s="370"/>
      <c r="HT1139" s="370"/>
      <c r="HU1139" s="370"/>
      <c r="HV1139" s="370"/>
      <c r="HW1139" s="370"/>
      <c r="HX1139" s="370"/>
      <c r="HY1139" s="370"/>
      <c r="HZ1139" s="370"/>
      <c r="IA1139" s="370"/>
      <c r="IB1139" s="370"/>
      <c r="IC1139" s="370"/>
      <c r="ID1139" s="370"/>
      <c r="IE1139" s="370"/>
      <c r="IF1139" s="370"/>
      <c r="IG1139" s="370"/>
      <c r="IH1139" s="370"/>
      <c r="II1139" s="370"/>
      <c r="IJ1139" s="370"/>
      <c r="IK1139" s="370"/>
    </row>
    <row r="1140" spans="1:178" s="363" customFormat="1" ht="12.75" customHeight="1">
      <c r="A1140" s="271"/>
      <c r="B1140" s="271"/>
      <c r="C1140" s="271"/>
      <c r="D1140" s="271"/>
      <c r="E1140" s="425"/>
      <c r="F1140" s="367"/>
      <c r="G1140" s="367"/>
      <c r="H1140" s="367"/>
      <c r="I1140" s="370"/>
      <c r="J1140" s="734" t="s">
        <v>39</v>
      </c>
      <c r="K1140" s="734" t="s">
        <v>466</v>
      </c>
      <c r="EB1140" s="370"/>
      <c r="EH1140" s="370"/>
      <c r="ER1140" s="370"/>
      <c r="ES1140" s="370"/>
      <c r="EV1140" s="370"/>
      <c r="EX1140" s="370"/>
      <c r="EZ1140" s="370"/>
      <c r="FE1140" s="370"/>
      <c r="FH1140" s="370"/>
      <c r="FO1140" s="370"/>
      <c r="FQ1140" s="370"/>
      <c r="FS1140" s="370"/>
      <c r="FU1140" s="370"/>
      <c r="FV1140" s="370"/>
    </row>
    <row r="1141" spans="1:178" s="363" customFormat="1" ht="13.5">
      <c r="A1141" s="596" t="s">
        <v>358</v>
      </c>
      <c r="B1141" s="596"/>
      <c r="C1141" s="596"/>
      <c r="D1141" s="596"/>
      <c r="E1141" s="618"/>
      <c r="F1141" s="618"/>
      <c r="G1141" s="597"/>
      <c r="H1141" s="597"/>
      <c r="I1141" s="597"/>
      <c r="J1141" s="627">
        <v>280353</v>
      </c>
      <c r="K1141" s="627">
        <v>202178</v>
      </c>
      <c r="DW1141" s="370"/>
      <c r="DX1141" s="370"/>
      <c r="EC1141" s="370"/>
      <c r="ED1141" s="370"/>
      <c r="ER1141" s="370"/>
      <c r="ES1141" s="370"/>
      <c r="EV1141" s="370"/>
      <c r="EW1141" s="370"/>
      <c r="FA1141" s="370"/>
      <c r="FB1141" s="370"/>
      <c r="FE1141" s="370"/>
      <c r="FF1141" s="370"/>
      <c r="FG1141" s="370"/>
      <c r="FH1141" s="370"/>
      <c r="FI1141" s="370"/>
      <c r="FO1141" s="370"/>
      <c r="FQ1141" s="370"/>
      <c r="FU1141" s="370"/>
      <c r="FV1141" s="370"/>
    </row>
    <row r="1142" spans="1:178" s="363" customFormat="1" ht="13.5">
      <c r="A1142" s="580" t="s">
        <v>357</v>
      </c>
      <c r="B1142" s="580"/>
      <c r="C1142" s="580"/>
      <c r="D1142" s="580"/>
      <c r="E1142" s="620"/>
      <c r="F1142" s="620"/>
      <c r="G1142" s="581"/>
      <c r="H1142" s="581"/>
      <c r="I1142" s="616"/>
      <c r="J1142" s="622">
        <v>182704</v>
      </c>
      <c r="K1142" s="622">
        <v>135737</v>
      </c>
      <c r="ER1142" s="370"/>
      <c r="ES1142" s="370"/>
      <c r="EW1142" s="370"/>
      <c r="EY1142" s="370"/>
      <c r="FE1142" s="370"/>
      <c r="FF1142" s="370"/>
      <c r="FG1142" s="370"/>
      <c r="FH1142" s="370"/>
      <c r="FL1142" s="370"/>
      <c r="FO1142" s="370"/>
      <c r="FQ1142" s="370"/>
      <c r="FR1142" s="370"/>
      <c r="FU1142" s="370"/>
      <c r="FV1142" s="370"/>
    </row>
    <row r="1143" spans="1:178" s="363" customFormat="1" ht="13.5">
      <c r="A1143" s="572"/>
      <c r="B1143" s="572"/>
      <c r="C1143" s="572"/>
      <c r="D1143" s="572"/>
      <c r="E1143" s="695"/>
      <c r="F1143" s="695"/>
      <c r="G1143" s="543"/>
      <c r="H1143" s="543"/>
      <c r="I1143" s="543"/>
      <c r="J1143" s="723">
        <v>463058</v>
      </c>
      <c r="K1143" s="723">
        <v>337915</v>
      </c>
      <c r="DW1143" s="370"/>
      <c r="EC1143" s="370"/>
      <c r="ED1143" s="370"/>
      <c r="EO1143" s="370"/>
      <c r="EP1143" s="370"/>
      <c r="ER1143" s="370"/>
      <c r="ET1143" s="370"/>
      <c r="EV1143" s="370"/>
      <c r="EW1143" s="370"/>
      <c r="FA1143" s="370"/>
      <c r="FD1143" s="370"/>
      <c r="FE1143" s="370"/>
      <c r="FF1143" s="370"/>
      <c r="FG1143" s="370"/>
      <c r="FH1143" s="370"/>
      <c r="FO1143" s="370"/>
      <c r="FQ1143" s="370"/>
      <c r="FU1143" s="370"/>
      <c r="FV1143" s="370"/>
    </row>
    <row r="1144" spans="1:178" s="363" customFormat="1" ht="13.5">
      <c r="A1144" s="587"/>
      <c r="B1144" s="587"/>
      <c r="C1144" s="587"/>
      <c r="D1144" s="587"/>
      <c r="E1144" s="705"/>
      <c r="F1144" s="705"/>
      <c r="G1144" s="588"/>
      <c r="H1144" s="588"/>
      <c r="I1144" s="588"/>
      <c r="J1144" s="732"/>
      <c r="K1144" s="732"/>
      <c r="DW1144" s="370"/>
      <c r="EC1144" s="370"/>
      <c r="ED1144" s="370"/>
      <c r="EO1144" s="370"/>
      <c r="EP1144" s="370"/>
      <c r="ER1144" s="370"/>
      <c r="ET1144" s="370"/>
      <c r="EV1144" s="370"/>
      <c r="EW1144" s="370"/>
      <c r="FA1144" s="370"/>
      <c r="FD1144" s="370"/>
      <c r="FE1144" s="370"/>
      <c r="FF1144" s="370"/>
      <c r="FG1144" s="370"/>
      <c r="FH1144" s="370"/>
      <c r="FO1144" s="370"/>
      <c r="FQ1144" s="370"/>
      <c r="FU1144" s="370"/>
      <c r="FV1144" s="370"/>
    </row>
    <row r="1145" spans="1:178" s="363" customFormat="1" ht="13.5">
      <c r="A1145" s="587"/>
      <c r="B1145" s="587"/>
      <c r="C1145" s="587"/>
      <c r="D1145" s="587"/>
      <c r="E1145" s="705"/>
      <c r="F1145" s="705"/>
      <c r="G1145" s="588"/>
      <c r="H1145" s="588"/>
      <c r="I1145" s="588"/>
      <c r="J1145" s="732"/>
      <c r="K1145" s="732"/>
      <c r="DW1145" s="370"/>
      <c r="EC1145" s="370"/>
      <c r="ED1145" s="370"/>
      <c r="EO1145" s="370"/>
      <c r="EP1145" s="370"/>
      <c r="ER1145" s="370"/>
      <c r="ET1145" s="370"/>
      <c r="EV1145" s="370"/>
      <c r="EW1145" s="370"/>
      <c r="FA1145" s="370"/>
      <c r="FD1145" s="370"/>
      <c r="FE1145" s="370"/>
      <c r="FF1145" s="370"/>
      <c r="FG1145" s="370"/>
      <c r="FH1145" s="370"/>
      <c r="FO1145" s="370"/>
      <c r="FQ1145" s="370"/>
      <c r="FU1145" s="370"/>
      <c r="FV1145" s="370"/>
    </row>
    <row r="1146" spans="1:178" s="363" customFormat="1" ht="15.75">
      <c r="A1146" s="570" t="s">
        <v>71</v>
      </c>
      <c r="B1146" s="570"/>
      <c r="C1146" s="570"/>
      <c r="D1146" s="368"/>
      <c r="E1146" s="422"/>
      <c r="F1146" s="422"/>
      <c r="J1146" s="367"/>
      <c r="K1146" s="337"/>
      <c r="ER1146" s="370"/>
      <c r="ES1146" s="370"/>
      <c r="EV1146" s="370"/>
      <c r="EX1146" s="370"/>
      <c r="EZ1146" s="370"/>
      <c r="FA1146" s="370"/>
      <c r="FD1146" s="370"/>
      <c r="FE1146" s="370"/>
      <c r="FF1146" s="370"/>
      <c r="FG1146" s="370"/>
      <c r="FH1146" s="370"/>
      <c r="FJ1146" s="370"/>
      <c r="FQ1146" s="370"/>
      <c r="FS1146" s="370"/>
      <c r="FU1146" s="370"/>
      <c r="FV1146" s="370"/>
    </row>
    <row r="1147" spans="1:245" s="363" customFormat="1" ht="13.5">
      <c r="A1147" s="269"/>
      <c r="B1147" s="269"/>
      <c r="C1147" s="269"/>
      <c r="D1147" s="269"/>
      <c r="E1147" s="431"/>
      <c r="F1147" s="431"/>
      <c r="G1147" s="359"/>
      <c r="H1147" s="359"/>
      <c r="I1147" s="359"/>
      <c r="J1147" s="367"/>
      <c r="K1147" s="507"/>
      <c r="EA1147" s="370"/>
      <c r="EE1147" s="370"/>
      <c r="EG1147" s="370"/>
      <c r="EP1147" s="370"/>
      <c r="EQ1147" s="370"/>
      <c r="ER1147" s="370"/>
      <c r="EW1147" s="370"/>
      <c r="FF1147" s="370"/>
      <c r="FO1147" s="370"/>
      <c r="FQ1147" s="370"/>
      <c r="FT1147" s="370"/>
      <c r="FU1147" s="370"/>
      <c r="FV1147" s="370"/>
      <c r="FW1147" s="370"/>
      <c r="FX1147" s="370"/>
      <c r="FY1147" s="370"/>
      <c r="FZ1147" s="370"/>
      <c r="GA1147" s="370"/>
      <c r="GB1147" s="370"/>
      <c r="GC1147" s="370"/>
      <c r="GD1147" s="370"/>
      <c r="GE1147" s="370"/>
      <c r="GF1147" s="370"/>
      <c r="GG1147" s="370"/>
      <c r="GH1147" s="370"/>
      <c r="GI1147" s="370"/>
      <c r="GJ1147" s="370"/>
      <c r="GK1147" s="370"/>
      <c r="GL1147" s="370"/>
      <c r="GM1147" s="370"/>
      <c r="GN1147" s="370"/>
      <c r="GO1147" s="370"/>
      <c r="GP1147" s="370"/>
      <c r="GQ1147" s="370"/>
      <c r="GR1147" s="370"/>
      <c r="GS1147" s="370"/>
      <c r="GT1147" s="370"/>
      <c r="GU1147" s="370"/>
      <c r="GV1147" s="370"/>
      <c r="GW1147" s="370"/>
      <c r="GX1147" s="370"/>
      <c r="GY1147" s="370"/>
      <c r="GZ1147" s="370"/>
      <c r="HA1147" s="370"/>
      <c r="HB1147" s="370"/>
      <c r="HC1147" s="370"/>
      <c r="HD1147" s="370"/>
      <c r="HE1147" s="370"/>
      <c r="HF1147" s="370"/>
      <c r="HG1147" s="370"/>
      <c r="HH1147" s="370"/>
      <c r="HI1147" s="370"/>
      <c r="HJ1147" s="370"/>
      <c r="HK1147" s="370"/>
      <c r="HL1147" s="370"/>
      <c r="HM1147" s="370"/>
      <c r="HN1147" s="370"/>
      <c r="HO1147" s="370"/>
      <c r="HP1147" s="370"/>
      <c r="HQ1147" s="370"/>
      <c r="HR1147" s="370"/>
      <c r="HS1147" s="370"/>
      <c r="HT1147" s="370"/>
      <c r="HU1147" s="370"/>
      <c r="HV1147" s="370"/>
      <c r="HW1147" s="370"/>
      <c r="HX1147" s="370"/>
      <c r="HY1147" s="370"/>
      <c r="HZ1147" s="370"/>
      <c r="IA1147" s="370"/>
      <c r="IB1147" s="370"/>
      <c r="IC1147" s="370"/>
      <c r="ID1147" s="370"/>
      <c r="IE1147" s="370"/>
      <c r="IF1147" s="370"/>
      <c r="IG1147" s="370"/>
      <c r="IH1147" s="370"/>
      <c r="II1147" s="370"/>
      <c r="IJ1147" s="370"/>
      <c r="IK1147" s="370"/>
    </row>
    <row r="1148" spans="1:178" s="363" customFormat="1" ht="12.75" customHeight="1">
      <c r="A1148" s="271"/>
      <c r="B1148" s="271"/>
      <c r="C1148" s="271"/>
      <c r="D1148" s="271"/>
      <c r="E1148" s="393"/>
      <c r="F1148" s="550"/>
      <c r="G1148" s="548"/>
      <c r="H1148" s="337"/>
      <c r="I1148" s="393"/>
      <c r="J1148" s="734" t="s">
        <v>39</v>
      </c>
      <c r="K1148" s="734" t="s">
        <v>466</v>
      </c>
      <c r="FE1148" s="370"/>
      <c r="FQ1148" s="370"/>
      <c r="FS1148" s="370"/>
      <c r="FU1148" s="370"/>
      <c r="FV1148" s="370"/>
    </row>
    <row r="1149" spans="1:178" s="363" customFormat="1" ht="13.5">
      <c r="A1149" s="596" t="s">
        <v>470</v>
      </c>
      <c r="B1149" s="596"/>
      <c r="C1149" s="596"/>
      <c r="D1149" s="596"/>
      <c r="E1149" s="627"/>
      <c r="F1149" s="627"/>
      <c r="G1149" s="627"/>
      <c r="H1149" s="625"/>
      <c r="I1149" s="627"/>
      <c r="J1149" s="627">
        <v>921169</v>
      </c>
      <c r="K1149" s="627">
        <v>777179</v>
      </c>
      <c r="DX1149" s="370"/>
      <c r="ED1149" s="370"/>
      <c r="EE1149" s="370"/>
      <c r="EH1149" s="370"/>
      <c r="EK1149" s="370"/>
      <c r="EP1149" s="370"/>
      <c r="EQ1149" s="370"/>
      <c r="ER1149" s="370"/>
      <c r="EW1149" s="370"/>
      <c r="FB1149" s="370"/>
      <c r="FE1149" s="370"/>
      <c r="FF1149" s="370"/>
      <c r="FO1149" s="370"/>
      <c r="FQ1149" s="370"/>
      <c r="FS1149" s="370"/>
      <c r="FU1149" s="370"/>
      <c r="FV1149" s="370"/>
    </row>
    <row r="1150" spans="1:178" s="363" customFormat="1" ht="13.5">
      <c r="A1150" s="580" t="s">
        <v>471</v>
      </c>
      <c r="B1150" s="580"/>
      <c r="C1150" s="580"/>
      <c r="D1150" s="580"/>
      <c r="E1150" s="650"/>
      <c r="F1150" s="650"/>
      <c r="G1150" s="622"/>
      <c r="H1150" s="623"/>
      <c r="I1150" s="650"/>
      <c r="J1150" s="650">
        <v>696129</v>
      </c>
      <c r="K1150" s="622">
        <v>644231</v>
      </c>
      <c r="EB1150" s="370"/>
      <c r="ER1150" s="370"/>
      <c r="EX1150" s="370"/>
      <c r="EZ1150" s="370"/>
      <c r="FD1150" s="370"/>
      <c r="FH1150" s="370"/>
      <c r="FP1150" s="370"/>
      <c r="FR1150" s="370"/>
      <c r="FT1150" s="370"/>
      <c r="FU1150" s="370"/>
      <c r="FV1150" s="370"/>
    </row>
    <row r="1151" spans="1:178" s="363" customFormat="1" ht="13.5">
      <c r="A1151" s="694"/>
      <c r="B1151" s="694"/>
      <c r="C1151" s="694"/>
      <c r="D1151" s="694"/>
      <c r="E1151" s="691"/>
      <c r="F1151" s="691"/>
      <c r="G1151" s="691"/>
      <c r="H1151" s="697"/>
      <c r="I1151" s="691"/>
      <c r="J1151" s="723">
        <v>1617298</v>
      </c>
      <c r="K1151" s="723">
        <v>1421410</v>
      </c>
      <c r="EE1151" s="370"/>
      <c r="ER1151" s="370"/>
      <c r="FG1151" s="370"/>
      <c r="FO1151" s="370"/>
      <c r="FR1151" s="370"/>
      <c r="FU1151" s="370"/>
      <c r="FV1151" s="370"/>
    </row>
    <row r="1152" spans="1:178" s="363" customFormat="1" ht="13.5">
      <c r="A1152" s="424"/>
      <c r="B1152" s="424"/>
      <c r="C1152" s="424"/>
      <c r="D1152" s="424"/>
      <c r="E1152" s="389"/>
      <c r="F1152" s="389"/>
      <c r="G1152" s="389"/>
      <c r="H1152" s="360"/>
      <c r="I1152" s="389"/>
      <c r="J1152" s="389"/>
      <c r="K1152" s="389"/>
      <c r="EE1152" s="370"/>
      <c r="ER1152" s="370"/>
      <c r="FG1152" s="370"/>
      <c r="FO1152" s="370"/>
      <c r="FR1152" s="370"/>
      <c r="FU1152" s="370"/>
      <c r="FV1152" s="370"/>
    </row>
    <row r="1153" spans="1:178" s="363" customFormat="1" ht="12.75" customHeight="1">
      <c r="A1153" s="424"/>
      <c r="B1153" s="424"/>
      <c r="C1153" s="424"/>
      <c r="D1153" s="424"/>
      <c r="E1153" s="389"/>
      <c r="F1153" s="389"/>
      <c r="G1153" s="389"/>
      <c r="H1153" s="360"/>
      <c r="I1153" s="389"/>
      <c r="J1153" s="389"/>
      <c r="K1153" s="389"/>
      <c r="EE1153" s="370"/>
      <c r="ER1153" s="370"/>
      <c r="FG1153" s="370"/>
      <c r="FO1153" s="370"/>
      <c r="FR1153" s="370"/>
      <c r="FU1153" s="370"/>
      <c r="FV1153" s="370"/>
    </row>
    <row r="1154" spans="1:178" s="363" customFormat="1" ht="15.75">
      <c r="A1154" s="570" t="s">
        <v>72</v>
      </c>
      <c r="B1154" s="570"/>
      <c r="C1154" s="570"/>
      <c r="D1154" s="368"/>
      <c r="E1154" s="422"/>
      <c r="F1154" s="422"/>
      <c r="H1154" s="422"/>
      <c r="ED1154" s="370"/>
      <c r="ER1154" s="370"/>
      <c r="FF1154" s="370"/>
      <c r="FQ1154" s="370"/>
      <c r="FS1154" s="370"/>
      <c r="FU1154" s="370"/>
      <c r="FV1154" s="370"/>
    </row>
    <row r="1155" spans="1:178" s="363" customFormat="1" ht="12.75" customHeight="1">
      <c r="A1155" s="424"/>
      <c r="B1155" s="424"/>
      <c r="C1155" s="424"/>
      <c r="D1155" s="424"/>
      <c r="E1155" s="425"/>
      <c r="F1155" s="425"/>
      <c r="G1155" s="425"/>
      <c r="H1155" s="425"/>
      <c r="I1155" s="367"/>
      <c r="J1155" s="734" t="s">
        <v>39</v>
      </c>
      <c r="K1155" s="734" t="s">
        <v>466</v>
      </c>
      <c r="EI1155" s="370"/>
      <c r="EJ1155" s="370"/>
      <c r="EK1155" s="370"/>
      <c r="EL1155" s="370"/>
      <c r="EM1155" s="370"/>
      <c r="EN1155" s="370"/>
      <c r="EO1155" s="370"/>
      <c r="EP1155" s="370"/>
      <c r="EQ1155" s="370"/>
      <c r="ER1155" s="370"/>
      <c r="ES1155" s="370"/>
      <c r="ET1155" s="370"/>
      <c r="EW1155" s="370"/>
      <c r="EY1155" s="370"/>
      <c r="EZ1155" s="370"/>
      <c r="FA1155" s="370"/>
      <c r="FE1155" s="370"/>
      <c r="FF1155" s="370"/>
      <c r="FG1155" s="370"/>
      <c r="FH1155" s="370"/>
      <c r="FI1155" s="370"/>
      <c r="FJ1155" s="370"/>
      <c r="FL1155" s="370"/>
      <c r="FM1155" s="370"/>
      <c r="FQ1155" s="370"/>
      <c r="FS1155" s="370"/>
      <c r="FU1155" s="370"/>
      <c r="FV1155" s="370"/>
    </row>
    <row r="1156" spans="1:245" s="363" customFormat="1" ht="13.5">
      <c r="A1156" s="653" t="s">
        <v>379</v>
      </c>
      <c r="B1156" s="653"/>
      <c r="C1156" s="653"/>
      <c r="D1156" s="653"/>
      <c r="E1156" s="654"/>
      <c r="F1156" s="654"/>
      <c r="G1156" s="654"/>
      <c r="H1156" s="654"/>
      <c r="I1156" s="655"/>
      <c r="J1156" s="656">
        <v>852063</v>
      </c>
      <c r="K1156" s="656">
        <v>620610</v>
      </c>
      <c r="EE1156" s="370"/>
      <c r="EP1156" s="370"/>
      <c r="EQ1156" s="370"/>
      <c r="ER1156" s="370"/>
      <c r="FO1156" s="370"/>
      <c r="FQ1156" s="370"/>
      <c r="FR1156" s="370"/>
      <c r="FS1156" s="370"/>
      <c r="FT1156" s="370"/>
      <c r="FU1156" s="370"/>
      <c r="FV1156" s="370"/>
      <c r="FW1156" s="370"/>
      <c r="FX1156" s="370"/>
      <c r="FY1156" s="370"/>
      <c r="FZ1156" s="370"/>
      <c r="GA1156" s="370"/>
      <c r="GB1156" s="370"/>
      <c r="GC1156" s="370"/>
      <c r="GD1156" s="370"/>
      <c r="GE1156" s="370"/>
      <c r="GF1156" s="370"/>
      <c r="GG1156" s="370"/>
      <c r="GH1156" s="370"/>
      <c r="GI1156" s="370"/>
      <c r="GJ1156" s="370"/>
      <c r="GK1156" s="370"/>
      <c r="GL1156" s="370"/>
      <c r="GM1156" s="370"/>
      <c r="GN1156" s="370"/>
      <c r="GO1156" s="370"/>
      <c r="GP1156" s="370"/>
      <c r="GQ1156" s="370"/>
      <c r="GR1156" s="370"/>
      <c r="GS1156" s="370"/>
      <c r="GT1156" s="370"/>
      <c r="GU1156" s="370"/>
      <c r="GV1156" s="370"/>
      <c r="GW1156" s="370"/>
      <c r="GX1156" s="370"/>
      <c r="GY1156" s="370"/>
      <c r="GZ1156" s="370"/>
      <c r="HA1156" s="370"/>
      <c r="HB1156" s="370"/>
      <c r="HC1156" s="370"/>
      <c r="HD1156" s="370"/>
      <c r="HE1156" s="370"/>
      <c r="HF1156" s="370"/>
      <c r="HG1156" s="370"/>
      <c r="HH1156" s="370"/>
      <c r="HI1156" s="370"/>
      <c r="HJ1156" s="370"/>
      <c r="HK1156" s="370"/>
      <c r="HL1156" s="370"/>
      <c r="HM1156" s="370"/>
      <c r="HN1156" s="370"/>
      <c r="HO1156" s="370"/>
      <c r="HP1156" s="370"/>
      <c r="HQ1156" s="370"/>
      <c r="HR1156" s="370"/>
      <c r="HS1156" s="370"/>
      <c r="HT1156" s="370"/>
      <c r="HU1156" s="370"/>
      <c r="HV1156" s="370"/>
      <c r="HW1156" s="370"/>
      <c r="HX1156" s="370"/>
      <c r="HY1156" s="370"/>
      <c r="HZ1156" s="370"/>
      <c r="IA1156" s="370"/>
      <c r="IB1156" s="370"/>
      <c r="IC1156" s="370"/>
      <c r="ID1156" s="370"/>
      <c r="IE1156" s="370"/>
      <c r="IF1156" s="370"/>
      <c r="IG1156" s="370"/>
      <c r="IH1156" s="370"/>
      <c r="II1156" s="370"/>
      <c r="IJ1156" s="370"/>
      <c r="IK1156" s="370"/>
    </row>
    <row r="1157" spans="1:245" s="363" customFormat="1" ht="13.5">
      <c r="A1157" s="657" t="s">
        <v>374</v>
      </c>
      <c r="B1157" s="657"/>
      <c r="C1157" s="657"/>
      <c r="D1157" s="657"/>
      <c r="E1157" s="658"/>
      <c r="F1157" s="658"/>
      <c r="G1157" s="658"/>
      <c r="H1157" s="659"/>
      <c r="I1157" s="659"/>
      <c r="J1157" s="622">
        <v>368232</v>
      </c>
      <c r="K1157" s="660">
        <v>154144</v>
      </c>
      <c r="EB1157" s="370"/>
      <c r="EC1157" s="370"/>
      <c r="ED1157" s="370"/>
      <c r="EE1157" s="370"/>
      <c r="EF1157" s="370"/>
      <c r="EI1157" s="370"/>
      <c r="EJ1157" s="370"/>
      <c r="EK1157" s="370"/>
      <c r="EL1157" s="370"/>
      <c r="EM1157" s="370"/>
      <c r="EN1157" s="370"/>
      <c r="EO1157" s="370"/>
      <c r="EP1157" s="370"/>
      <c r="EQ1157" s="370"/>
      <c r="ER1157" s="370"/>
      <c r="ES1157" s="370"/>
      <c r="ET1157" s="370"/>
      <c r="EU1157" s="370"/>
      <c r="EV1157" s="370"/>
      <c r="EW1157" s="370"/>
      <c r="EX1157" s="370"/>
      <c r="EY1157" s="370"/>
      <c r="FG1157" s="370"/>
      <c r="FK1157" s="370"/>
      <c r="FL1157" s="370"/>
      <c r="FM1157" s="370"/>
      <c r="FN1157" s="370"/>
      <c r="FO1157" s="370"/>
      <c r="FP1157" s="370"/>
      <c r="FQ1157" s="370"/>
      <c r="FR1157" s="370"/>
      <c r="FS1157" s="370"/>
      <c r="FT1157" s="370"/>
      <c r="FU1157" s="370"/>
      <c r="FV1157" s="370"/>
      <c r="FW1157" s="370"/>
      <c r="FX1157" s="370"/>
      <c r="FY1157" s="370"/>
      <c r="FZ1157" s="370"/>
      <c r="GA1157" s="370"/>
      <c r="GB1157" s="370"/>
      <c r="GC1157" s="370"/>
      <c r="GD1157" s="370"/>
      <c r="GE1157" s="370"/>
      <c r="GF1157" s="370"/>
      <c r="GG1157" s="370"/>
      <c r="GH1157" s="370"/>
      <c r="GI1157" s="370"/>
      <c r="GJ1157" s="370"/>
      <c r="GK1157" s="370"/>
      <c r="GL1157" s="370"/>
      <c r="GM1157" s="370"/>
      <c r="GN1157" s="370"/>
      <c r="GO1157" s="370"/>
      <c r="GP1157" s="370"/>
      <c r="GQ1157" s="370"/>
      <c r="GR1157" s="370"/>
      <c r="GS1157" s="370"/>
      <c r="GT1157" s="370"/>
      <c r="GU1157" s="370"/>
      <c r="GV1157" s="370"/>
      <c r="GW1157" s="370"/>
      <c r="GX1157" s="370"/>
      <c r="GY1157" s="370"/>
      <c r="GZ1157" s="370"/>
      <c r="HA1157" s="370"/>
      <c r="HB1157" s="370"/>
      <c r="HC1157" s="370"/>
      <c r="HD1157" s="370"/>
      <c r="HE1157" s="370"/>
      <c r="HF1157" s="370"/>
      <c r="HG1157" s="370"/>
      <c r="HH1157" s="370"/>
      <c r="HI1157" s="370"/>
      <c r="HJ1157" s="370"/>
      <c r="HK1157" s="370"/>
      <c r="HL1157" s="370"/>
      <c r="HM1157" s="370"/>
      <c r="HN1157" s="370"/>
      <c r="HO1157" s="370"/>
      <c r="HP1157" s="370"/>
      <c r="HQ1157" s="370"/>
      <c r="HR1157" s="370"/>
      <c r="HS1157" s="370"/>
      <c r="HT1157" s="370"/>
      <c r="HU1157" s="370"/>
      <c r="HV1157" s="370"/>
      <c r="HW1157" s="370"/>
      <c r="HX1157" s="370"/>
      <c r="HY1157" s="370"/>
      <c r="HZ1157" s="370"/>
      <c r="IA1157" s="370"/>
      <c r="IB1157" s="370"/>
      <c r="IC1157" s="370"/>
      <c r="ID1157" s="370"/>
      <c r="IE1157" s="370"/>
      <c r="IF1157" s="370"/>
      <c r="IG1157" s="370"/>
      <c r="IH1157" s="370"/>
      <c r="II1157" s="370"/>
      <c r="IJ1157" s="370"/>
      <c r="IK1157" s="370"/>
    </row>
    <row r="1158" spans="1:178" s="363" customFormat="1" ht="13.5">
      <c r="A1158" s="588"/>
      <c r="B1158" s="588"/>
      <c r="C1158" s="588"/>
      <c r="D1158" s="588"/>
      <c r="E1158" s="705"/>
      <c r="F1158" s="705"/>
      <c r="G1158" s="705"/>
      <c r="H1158" s="705"/>
      <c r="I1158" s="588"/>
      <c r="J1158" s="723">
        <v>1220295</v>
      </c>
      <c r="K1158" s="732">
        <v>774754</v>
      </c>
      <c r="DW1158" s="370"/>
      <c r="EC1158" s="370"/>
      <c r="EE1158" s="370"/>
      <c r="EF1158" s="370"/>
      <c r="EG1158" s="370"/>
      <c r="EH1158" s="370"/>
      <c r="EI1158" s="370"/>
      <c r="EJ1158" s="370"/>
      <c r="EK1158" s="370"/>
      <c r="EL1158" s="370"/>
      <c r="EM1158" s="370"/>
      <c r="EN1158" s="370"/>
      <c r="EO1158" s="370"/>
      <c r="ER1158" s="370"/>
      <c r="ES1158" s="370"/>
      <c r="EU1158" s="370"/>
      <c r="EW1158" s="370"/>
      <c r="FA1158" s="370"/>
      <c r="FE1158" s="370"/>
      <c r="FF1158" s="370"/>
      <c r="FG1158" s="370"/>
      <c r="FH1158" s="370"/>
      <c r="FI1158" s="370"/>
      <c r="FP1158" s="370"/>
      <c r="FQ1158" s="370"/>
      <c r="FT1158" s="370"/>
      <c r="FU1158" s="370"/>
      <c r="FV1158" s="370"/>
    </row>
    <row r="1159" spans="1:245" s="363" customFormat="1" ht="13.5">
      <c r="A1159" s="367"/>
      <c r="B1159" s="367"/>
      <c r="C1159" s="367"/>
      <c r="D1159" s="367"/>
      <c r="E1159" s="425"/>
      <c r="F1159" s="370"/>
      <c r="G1159" s="425"/>
      <c r="H1159" s="425"/>
      <c r="I1159" s="367"/>
      <c r="J1159" s="337"/>
      <c r="K1159" s="337"/>
      <c r="EG1159" s="370"/>
      <c r="EH1159" s="370"/>
      <c r="ES1159" s="370"/>
      <c r="EU1159" s="370"/>
      <c r="EW1159" s="370"/>
      <c r="EX1159" s="370"/>
      <c r="EY1159" s="370"/>
      <c r="EZ1159" s="370"/>
      <c r="FA1159" s="370"/>
      <c r="FB1159" s="370"/>
      <c r="FC1159" s="370"/>
      <c r="FD1159" s="370"/>
      <c r="FE1159" s="370"/>
      <c r="FF1159" s="370"/>
      <c r="FG1159" s="370"/>
      <c r="FH1159" s="370"/>
      <c r="FI1159" s="370"/>
      <c r="FJ1159" s="370"/>
      <c r="FK1159" s="370"/>
      <c r="FL1159" s="370"/>
      <c r="FM1159" s="370"/>
      <c r="FN1159" s="370"/>
      <c r="FO1159" s="370"/>
      <c r="FP1159" s="370"/>
      <c r="FQ1159" s="370"/>
      <c r="FR1159" s="370"/>
      <c r="FS1159" s="370"/>
      <c r="FT1159" s="370"/>
      <c r="FU1159" s="370"/>
      <c r="FV1159" s="370"/>
      <c r="FW1159" s="370"/>
      <c r="FX1159" s="370"/>
      <c r="FY1159" s="370"/>
      <c r="FZ1159" s="370"/>
      <c r="GA1159" s="370"/>
      <c r="GB1159" s="370"/>
      <c r="GC1159" s="370"/>
      <c r="GD1159" s="370"/>
      <c r="GE1159" s="370"/>
      <c r="GF1159" s="370"/>
      <c r="GG1159" s="370"/>
      <c r="GH1159" s="370"/>
      <c r="GI1159" s="370"/>
      <c r="GJ1159" s="370"/>
      <c r="GK1159" s="370"/>
      <c r="GL1159" s="370"/>
      <c r="GM1159" s="370"/>
      <c r="GN1159" s="370"/>
      <c r="GO1159" s="370"/>
      <c r="GP1159" s="370"/>
      <c r="GQ1159" s="370"/>
      <c r="GR1159" s="370"/>
      <c r="GS1159" s="370"/>
      <c r="GT1159" s="370"/>
      <c r="GU1159" s="370"/>
      <c r="GV1159" s="370"/>
      <c r="GW1159" s="370"/>
      <c r="GX1159" s="370"/>
      <c r="GY1159" s="370"/>
      <c r="GZ1159" s="370"/>
      <c r="HA1159" s="370"/>
      <c r="HB1159" s="370"/>
      <c r="HC1159" s="370"/>
      <c r="HD1159" s="370"/>
      <c r="HE1159" s="370"/>
      <c r="HF1159" s="370"/>
      <c r="HG1159" s="370"/>
      <c r="HH1159" s="370"/>
      <c r="HI1159" s="370"/>
      <c r="HJ1159" s="370"/>
      <c r="HK1159" s="370"/>
      <c r="HL1159" s="370"/>
      <c r="HM1159" s="370"/>
      <c r="HN1159" s="370"/>
      <c r="HO1159" s="370"/>
      <c r="HP1159" s="370"/>
      <c r="HQ1159" s="370"/>
      <c r="HR1159" s="370"/>
      <c r="HS1159" s="370"/>
      <c r="HT1159" s="370"/>
      <c r="HU1159" s="370"/>
      <c r="HV1159" s="370"/>
      <c r="HW1159" s="370"/>
      <c r="HX1159" s="370"/>
      <c r="HY1159" s="370"/>
      <c r="HZ1159" s="370"/>
      <c r="IA1159" s="370"/>
      <c r="IB1159" s="370"/>
      <c r="IC1159" s="370"/>
      <c r="ID1159" s="370"/>
      <c r="IE1159" s="370"/>
      <c r="IF1159" s="370"/>
      <c r="IG1159" s="370"/>
      <c r="IH1159" s="370"/>
      <c r="II1159" s="370"/>
      <c r="IJ1159" s="370"/>
      <c r="IK1159" s="370"/>
    </row>
    <row r="1160" spans="1:245" s="363" customFormat="1" ht="12.75" customHeight="1">
      <c r="A1160" s="594" t="s">
        <v>380</v>
      </c>
      <c r="B1160" s="594"/>
      <c r="C1160" s="594"/>
      <c r="D1160" s="307"/>
      <c r="E1160" s="399"/>
      <c r="F1160" s="399"/>
      <c r="G1160" s="399"/>
      <c r="H1160" s="447"/>
      <c r="I1160" s="370"/>
      <c r="J1160" s="440"/>
      <c r="K1160" s="440"/>
      <c r="DW1160" s="370"/>
      <c r="EC1160" s="370"/>
      <c r="ED1160" s="370"/>
      <c r="EE1160" s="370"/>
      <c r="EF1160" s="370"/>
      <c r="EG1160" s="370"/>
      <c r="EH1160" s="370"/>
      <c r="ES1160" s="370"/>
      <c r="EU1160" s="370"/>
      <c r="EV1160" s="370"/>
      <c r="EW1160" s="370"/>
      <c r="EX1160" s="370"/>
      <c r="FA1160" s="370"/>
      <c r="FO1160" s="370"/>
      <c r="FP1160" s="370"/>
      <c r="FR1160" s="370"/>
      <c r="FS1160" s="370"/>
      <c r="FT1160" s="370"/>
      <c r="FU1160" s="370"/>
      <c r="FV1160" s="370"/>
      <c r="FW1160" s="370"/>
      <c r="FX1160" s="370"/>
      <c r="FY1160" s="370"/>
      <c r="FZ1160" s="370"/>
      <c r="GA1160" s="370"/>
      <c r="GB1160" s="370"/>
      <c r="GC1160" s="370"/>
      <c r="GD1160" s="370"/>
      <c r="GE1160" s="370"/>
      <c r="GF1160" s="370"/>
      <c r="GG1160" s="370"/>
      <c r="GH1160" s="370"/>
      <c r="GI1160" s="370"/>
      <c r="GJ1160" s="370"/>
      <c r="GK1160" s="370"/>
      <c r="GL1160" s="370"/>
      <c r="GM1160" s="370"/>
      <c r="GN1160" s="370"/>
      <c r="GO1160" s="370"/>
      <c r="GP1160" s="370"/>
      <c r="GQ1160" s="370"/>
      <c r="GR1160" s="370"/>
      <c r="GS1160" s="370"/>
      <c r="GT1160" s="370"/>
      <c r="GU1160" s="370"/>
      <c r="GV1160" s="370"/>
      <c r="GW1160" s="370"/>
      <c r="GX1160" s="370"/>
      <c r="GY1160" s="370"/>
      <c r="GZ1160" s="370"/>
      <c r="HA1160" s="370"/>
      <c r="HB1160" s="370"/>
      <c r="HC1160" s="370"/>
      <c r="HD1160" s="370"/>
      <c r="HE1160" s="370"/>
      <c r="HF1160" s="370"/>
      <c r="HG1160" s="370"/>
      <c r="HH1160" s="370"/>
      <c r="HI1160" s="370"/>
      <c r="HJ1160" s="370"/>
      <c r="HK1160" s="370"/>
      <c r="HL1160" s="370"/>
      <c r="HM1160" s="370"/>
      <c r="HN1160" s="370"/>
      <c r="HO1160" s="370"/>
      <c r="HP1160" s="370"/>
      <c r="HQ1160" s="370"/>
      <c r="HR1160" s="370"/>
      <c r="HS1160" s="370"/>
      <c r="HT1160" s="370"/>
      <c r="HU1160" s="370"/>
      <c r="HV1160" s="370"/>
      <c r="HW1160" s="370"/>
      <c r="HX1160" s="370"/>
      <c r="HY1160" s="370"/>
      <c r="HZ1160" s="370"/>
      <c r="IA1160" s="370"/>
      <c r="IB1160" s="370"/>
      <c r="IC1160" s="370"/>
      <c r="ID1160" s="370"/>
      <c r="IE1160" s="370"/>
      <c r="IF1160" s="370"/>
      <c r="IG1160" s="370"/>
      <c r="IH1160" s="370"/>
      <c r="II1160" s="370"/>
      <c r="IJ1160" s="370"/>
      <c r="IK1160" s="370"/>
    </row>
    <row r="1161" spans="1:245" s="363" customFormat="1" ht="13.5">
      <c r="A1161" s="597" t="s">
        <v>712</v>
      </c>
      <c r="B1161" s="597"/>
      <c r="C1161" s="597"/>
      <c r="D1161" s="597"/>
      <c r="E1161" s="618"/>
      <c r="F1161" s="618"/>
      <c r="G1161" s="597"/>
      <c r="H1161" s="618"/>
      <c r="I1161" s="597"/>
      <c r="J1161" s="627">
        <v>467471</v>
      </c>
      <c r="K1161" s="627">
        <v>361652</v>
      </c>
      <c r="EG1161" s="370"/>
      <c r="EH1161" s="370"/>
      <c r="EI1161" s="370"/>
      <c r="EJ1161" s="370"/>
      <c r="EK1161" s="370"/>
      <c r="EL1161" s="370"/>
      <c r="EM1161" s="370"/>
      <c r="EN1161" s="370"/>
      <c r="EO1161" s="370"/>
      <c r="EP1161" s="370"/>
      <c r="EQ1161" s="370"/>
      <c r="ER1161" s="370"/>
      <c r="ES1161" s="370"/>
      <c r="ET1161" s="370"/>
      <c r="EU1161" s="370"/>
      <c r="EV1161" s="370"/>
      <c r="EW1161" s="370"/>
      <c r="EX1161" s="370"/>
      <c r="EY1161" s="370"/>
      <c r="EZ1161" s="370"/>
      <c r="FA1161" s="370"/>
      <c r="FB1161" s="370"/>
      <c r="FC1161" s="370"/>
      <c r="FD1161" s="370"/>
      <c r="FE1161" s="370"/>
      <c r="FF1161" s="370"/>
      <c r="FG1161" s="370"/>
      <c r="FH1161" s="370"/>
      <c r="FI1161" s="370"/>
      <c r="FJ1161" s="370"/>
      <c r="FK1161" s="370"/>
      <c r="FL1161" s="370"/>
      <c r="FM1161" s="370"/>
      <c r="FN1161" s="370"/>
      <c r="FO1161" s="370"/>
      <c r="FP1161" s="370"/>
      <c r="FQ1161" s="370"/>
      <c r="FR1161" s="370"/>
      <c r="FS1161" s="370"/>
      <c r="FT1161" s="370"/>
      <c r="FU1161" s="370"/>
      <c r="FV1161" s="370"/>
      <c r="FW1161" s="370"/>
      <c r="FX1161" s="370"/>
      <c r="FY1161" s="370"/>
      <c r="FZ1161" s="370"/>
      <c r="GA1161" s="370"/>
      <c r="GB1161" s="370"/>
      <c r="GC1161" s="370"/>
      <c r="GD1161" s="370"/>
      <c r="GE1161" s="370"/>
      <c r="GF1161" s="370"/>
      <c r="GG1161" s="370"/>
      <c r="GH1161" s="370"/>
      <c r="GI1161" s="370"/>
      <c r="GJ1161" s="370"/>
      <c r="GK1161" s="370"/>
      <c r="GL1161" s="370"/>
      <c r="GM1161" s="370"/>
      <c r="GN1161" s="370"/>
      <c r="GO1161" s="370"/>
      <c r="GP1161" s="370"/>
      <c r="GQ1161" s="370"/>
      <c r="GR1161" s="370"/>
      <c r="GS1161" s="370"/>
      <c r="GT1161" s="370"/>
      <c r="GU1161" s="370"/>
      <c r="GV1161" s="370"/>
      <c r="GW1161" s="370"/>
      <c r="GX1161" s="370"/>
      <c r="GY1161" s="370"/>
      <c r="GZ1161" s="370"/>
      <c r="HA1161" s="370"/>
      <c r="HB1161" s="370"/>
      <c r="HC1161" s="370"/>
      <c r="HD1161" s="370"/>
      <c r="HE1161" s="370"/>
      <c r="HF1161" s="370"/>
      <c r="HG1161" s="370"/>
      <c r="HH1161" s="370"/>
      <c r="HI1161" s="370"/>
      <c r="HJ1161" s="370"/>
      <c r="HK1161" s="370"/>
      <c r="HL1161" s="370"/>
      <c r="HM1161" s="370"/>
      <c r="HN1161" s="370"/>
      <c r="HO1161" s="370"/>
      <c r="HP1161" s="370"/>
      <c r="HQ1161" s="370"/>
      <c r="HR1161" s="370"/>
      <c r="HS1161" s="370"/>
      <c r="HT1161" s="370"/>
      <c r="HU1161" s="370"/>
      <c r="HV1161" s="370"/>
      <c r="HW1161" s="370"/>
      <c r="HX1161" s="370"/>
      <c r="HY1161" s="370"/>
      <c r="HZ1161" s="370"/>
      <c r="IA1161" s="370"/>
      <c r="IB1161" s="370"/>
      <c r="IC1161" s="370"/>
      <c r="ID1161" s="370"/>
      <c r="IE1161" s="370"/>
      <c r="IF1161" s="370"/>
      <c r="IG1161" s="370"/>
      <c r="IH1161" s="370"/>
      <c r="II1161" s="370"/>
      <c r="IJ1161" s="370"/>
      <c r="IK1161" s="370"/>
    </row>
    <row r="1162" spans="1:245" s="363" customFormat="1" ht="13.5">
      <c r="A1162" s="581" t="s">
        <v>713</v>
      </c>
      <c r="B1162" s="581"/>
      <c r="C1162" s="581"/>
      <c r="D1162" s="581"/>
      <c r="E1162" s="620"/>
      <c r="F1162" s="620"/>
      <c r="G1162" s="581"/>
      <c r="H1162" s="620"/>
      <c r="I1162" s="581"/>
      <c r="J1162" s="622">
        <v>187740</v>
      </c>
      <c r="K1162" s="622">
        <v>143371</v>
      </c>
      <c r="EG1162" s="370"/>
      <c r="EH1162" s="370"/>
      <c r="EI1162" s="370"/>
      <c r="EJ1162" s="370"/>
      <c r="EK1162" s="370"/>
      <c r="EL1162" s="370"/>
      <c r="EM1162" s="370"/>
      <c r="EN1162" s="370"/>
      <c r="EO1162" s="370"/>
      <c r="EP1162" s="370"/>
      <c r="EQ1162" s="370"/>
      <c r="ER1162" s="370"/>
      <c r="ES1162" s="370"/>
      <c r="ET1162" s="370"/>
      <c r="EU1162" s="370"/>
      <c r="EV1162" s="370"/>
      <c r="EW1162" s="370"/>
      <c r="EX1162" s="370"/>
      <c r="EY1162" s="370"/>
      <c r="EZ1162" s="370"/>
      <c r="FA1162" s="370"/>
      <c r="FB1162" s="370"/>
      <c r="FC1162" s="370"/>
      <c r="FD1162" s="370"/>
      <c r="FE1162" s="370"/>
      <c r="FF1162" s="370"/>
      <c r="FG1162" s="370"/>
      <c r="FH1162" s="370"/>
      <c r="FI1162" s="370"/>
      <c r="FJ1162" s="370"/>
      <c r="FK1162" s="370"/>
      <c r="FL1162" s="370"/>
      <c r="FM1162" s="370"/>
      <c r="FN1162" s="370"/>
      <c r="FO1162" s="370"/>
      <c r="FP1162" s="370"/>
      <c r="FQ1162" s="370"/>
      <c r="FR1162" s="370"/>
      <c r="FS1162" s="370"/>
      <c r="FT1162" s="370"/>
      <c r="FU1162" s="370"/>
      <c r="FV1162" s="370"/>
      <c r="FW1162" s="370"/>
      <c r="FX1162" s="370"/>
      <c r="FY1162" s="370"/>
      <c r="FZ1162" s="370"/>
      <c r="GA1162" s="370"/>
      <c r="GB1162" s="370"/>
      <c r="GC1162" s="370"/>
      <c r="GD1162" s="370"/>
      <c r="GE1162" s="370"/>
      <c r="GF1162" s="370"/>
      <c r="GG1162" s="370"/>
      <c r="GH1162" s="370"/>
      <c r="GI1162" s="370"/>
      <c r="GJ1162" s="370"/>
      <c r="GK1162" s="370"/>
      <c r="GL1162" s="370"/>
      <c r="GM1162" s="370"/>
      <c r="GN1162" s="370"/>
      <c r="GO1162" s="370"/>
      <c r="GP1162" s="370"/>
      <c r="GQ1162" s="370"/>
      <c r="GR1162" s="370"/>
      <c r="GS1162" s="370"/>
      <c r="GT1162" s="370"/>
      <c r="GU1162" s="370"/>
      <c r="GV1162" s="370"/>
      <c r="GW1162" s="370"/>
      <c r="GX1162" s="370"/>
      <c r="GY1162" s="370"/>
      <c r="GZ1162" s="370"/>
      <c r="HA1162" s="370"/>
      <c r="HB1162" s="370"/>
      <c r="HC1162" s="370"/>
      <c r="HD1162" s="370"/>
      <c r="HE1162" s="370"/>
      <c r="HF1162" s="370"/>
      <c r="HG1162" s="370"/>
      <c r="HH1162" s="370"/>
      <c r="HI1162" s="370"/>
      <c r="HJ1162" s="370"/>
      <c r="HK1162" s="370"/>
      <c r="HL1162" s="370"/>
      <c r="HM1162" s="370"/>
      <c r="HN1162" s="370"/>
      <c r="HO1162" s="370"/>
      <c r="HP1162" s="370"/>
      <c r="HQ1162" s="370"/>
      <c r="HR1162" s="370"/>
      <c r="HS1162" s="370"/>
      <c r="HT1162" s="370"/>
      <c r="HU1162" s="370"/>
      <c r="HV1162" s="370"/>
      <c r="HW1162" s="370"/>
      <c r="HX1162" s="370"/>
      <c r="HY1162" s="370"/>
      <c r="HZ1162" s="370"/>
      <c r="IA1162" s="370"/>
      <c r="IB1162" s="370"/>
      <c r="IC1162" s="370"/>
      <c r="ID1162" s="370"/>
      <c r="IE1162" s="370"/>
      <c r="IF1162" s="370"/>
      <c r="IG1162" s="370"/>
      <c r="IH1162" s="370"/>
      <c r="II1162" s="370"/>
      <c r="IJ1162" s="370"/>
      <c r="IK1162" s="370"/>
    </row>
    <row r="1163" spans="1:245" s="363" customFormat="1" ht="13.5">
      <c r="A1163" s="578" t="s">
        <v>714</v>
      </c>
      <c r="B1163" s="578"/>
      <c r="C1163" s="578"/>
      <c r="D1163" s="578"/>
      <c r="E1163" s="633"/>
      <c r="F1163" s="633"/>
      <c r="G1163" s="633"/>
      <c r="H1163" s="633"/>
      <c r="I1163" s="578"/>
      <c r="J1163" s="622">
        <v>15959</v>
      </c>
      <c r="K1163" s="622">
        <v>11542</v>
      </c>
      <c r="DW1163" s="370"/>
      <c r="EC1163" s="370"/>
      <c r="EH1163" s="370"/>
      <c r="EI1163" s="370"/>
      <c r="EJ1163" s="370"/>
      <c r="EK1163" s="370"/>
      <c r="EL1163" s="370"/>
      <c r="EM1163" s="370"/>
      <c r="EN1163" s="370"/>
      <c r="EO1163" s="370"/>
      <c r="EP1163" s="370"/>
      <c r="ER1163" s="370"/>
      <c r="EV1163" s="370"/>
      <c r="EW1163" s="370"/>
      <c r="EX1163" s="370"/>
      <c r="EY1163" s="370"/>
      <c r="EZ1163" s="370"/>
      <c r="FA1163" s="370"/>
      <c r="FB1163" s="370"/>
      <c r="FC1163" s="370"/>
      <c r="FD1163" s="370"/>
      <c r="FE1163" s="370"/>
      <c r="FF1163" s="370"/>
      <c r="FG1163" s="370"/>
      <c r="FH1163" s="370"/>
      <c r="FI1163" s="370"/>
      <c r="FJ1163" s="370"/>
      <c r="FK1163" s="370"/>
      <c r="FL1163" s="370"/>
      <c r="FM1163" s="370"/>
      <c r="FN1163" s="370"/>
      <c r="FO1163" s="370"/>
      <c r="FP1163" s="370"/>
      <c r="FQ1163" s="370"/>
      <c r="FR1163" s="370"/>
      <c r="FS1163" s="370"/>
      <c r="FT1163" s="370"/>
      <c r="FU1163" s="370"/>
      <c r="FV1163" s="370"/>
      <c r="FW1163" s="370"/>
      <c r="FX1163" s="370"/>
      <c r="FY1163" s="370"/>
      <c r="FZ1163" s="370"/>
      <c r="GA1163" s="370"/>
      <c r="GB1163" s="370"/>
      <c r="GC1163" s="370"/>
      <c r="GD1163" s="370"/>
      <c r="GE1163" s="370"/>
      <c r="GF1163" s="370"/>
      <c r="GG1163" s="370"/>
      <c r="GH1163" s="370"/>
      <c r="GI1163" s="370"/>
      <c r="GJ1163" s="370"/>
      <c r="GK1163" s="370"/>
      <c r="GL1163" s="370"/>
      <c r="GM1163" s="370"/>
      <c r="GN1163" s="370"/>
      <c r="GO1163" s="370"/>
      <c r="GP1163" s="370"/>
      <c r="GQ1163" s="370"/>
      <c r="GR1163" s="370"/>
      <c r="GS1163" s="370"/>
      <c r="GT1163" s="370"/>
      <c r="GU1163" s="370"/>
      <c r="GV1163" s="370"/>
      <c r="GW1163" s="370"/>
      <c r="GX1163" s="370"/>
      <c r="GY1163" s="370"/>
      <c r="GZ1163" s="370"/>
      <c r="HA1163" s="370"/>
      <c r="HB1163" s="370"/>
      <c r="HC1163" s="370"/>
      <c r="HD1163" s="370"/>
      <c r="HE1163" s="370"/>
      <c r="HF1163" s="370"/>
      <c r="HG1163" s="370"/>
      <c r="HH1163" s="370"/>
      <c r="HI1163" s="370"/>
      <c r="HJ1163" s="370"/>
      <c r="HK1163" s="370"/>
      <c r="HL1163" s="370"/>
      <c r="HM1163" s="370"/>
      <c r="HN1163" s="370"/>
      <c r="HO1163" s="370"/>
      <c r="HP1163" s="370"/>
      <c r="HQ1163" s="370"/>
      <c r="HR1163" s="370"/>
      <c r="HS1163" s="370"/>
      <c r="HT1163" s="370"/>
      <c r="HU1163" s="370"/>
      <c r="HV1163" s="370"/>
      <c r="HW1163" s="370"/>
      <c r="HX1163" s="370"/>
      <c r="HY1163" s="370"/>
      <c r="HZ1163" s="370"/>
      <c r="IA1163" s="370"/>
      <c r="IB1163" s="370"/>
      <c r="IC1163" s="370"/>
      <c r="ID1163" s="370"/>
      <c r="IE1163" s="370"/>
      <c r="IF1163" s="370"/>
      <c r="IG1163" s="370"/>
      <c r="IH1163" s="370"/>
      <c r="II1163" s="370"/>
      <c r="IJ1163" s="370"/>
      <c r="IK1163" s="370"/>
    </row>
    <row r="1164" spans="1:245" s="363" customFormat="1" ht="13.5">
      <c r="A1164" s="581" t="s">
        <v>254</v>
      </c>
      <c r="B1164" s="581"/>
      <c r="C1164" s="581"/>
      <c r="D1164" s="581"/>
      <c r="E1164" s="620"/>
      <c r="F1164" s="620"/>
      <c r="G1164" s="578"/>
      <c r="H1164" s="620"/>
      <c r="I1164" s="581"/>
      <c r="J1164" s="622">
        <v>180894</v>
      </c>
      <c r="K1164" s="622">
        <v>104045</v>
      </c>
      <c r="EH1164" s="370"/>
      <c r="EI1164" s="370"/>
      <c r="ER1164" s="370"/>
      <c r="ES1164" s="370"/>
      <c r="ET1164" s="370"/>
      <c r="EU1164" s="370"/>
      <c r="EV1164" s="370"/>
      <c r="EW1164" s="370"/>
      <c r="EX1164" s="370"/>
      <c r="EY1164" s="370"/>
      <c r="EZ1164" s="370"/>
      <c r="FA1164" s="370"/>
      <c r="FB1164" s="370"/>
      <c r="FC1164" s="370"/>
      <c r="FD1164" s="370"/>
      <c r="FE1164" s="370"/>
      <c r="FF1164" s="370"/>
      <c r="FG1164" s="370"/>
      <c r="FH1164" s="370"/>
      <c r="FI1164" s="370"/>
      <c r="FJ1164" s="370"/>
      <c r="FK1164" s="370"/>
      <c r="FL1164" s="370"/>
      <c r="FM1164" s="370"/>
      <c r="FN1164" s="370"/>
      <c r="FO1164" s="370"/>
      <c r="FP1164" s="370"/>
      <c r="FQ1164" s="370"/>
      <c r="FR1164" s="370"/>
      <c r="FS1164" s="370"/>
      <c r="FT1164" s="370"/>
      <c r="FU1164" s="370"/>
      <c r="FV1164" s="370"/>
      <c r="FW1164" s="370"/>
      <c r="FX1164" s="370"/>
      <c r="FY1164" s="370"/>
      <c r="FZ1164" s="370"/>
      <c r="GA1164" s="370"/>
      <c r="GB1164" s="370"/>
      <c r="GC1164" s="370"/>
      <c r="GD1164" s="370"/>
      <c r="GE1164" s="370"/>
      <c r="GF1164" s="370"/>
      <c r="GG1164" s="370"/>
      <c r="GH1164" s="370"/>
      <c r="GI1164" s="370"/>
      <c r="GJ1164" s="370"/>
      <c r="GK1164" s="370"/>
      <c r="GL1164" s="370"/>
      <c r="GM1164" s="370"/>
      <c r="GN1164" s="370"/>
      <c r="GO1164" s="370"/>
      <c r="GP1164" s="370"/>
      <c r="GQ1164" s="370"/>
      <c r="GR1164" s="370"/>
      <c r="GS1164" s="370"/>
      <c r="GT1164" s="370"/>
      <c r="GU1164" s="370"/>
      <c r="GV1164" s="370"/>
      <c r="GW1164" s="370"/>
      <c r="GX1164" s="370"/>
      <c r="GY1164" s="370"/>
      <c r="GZ1164" s="370"/>
      <c r="HA1164" s="370"/>
      <c r="HB1164" s="370"/>
      <c r="HC1164" s="370"/>
      <c r="HD1164" s="370"/>
      <c r="HE1164" s="370"/>
      <c r="HF1164" s="370"/>
      <c r="HG1164" s="370"/>
      <c r="HH1164" s="370"/>
      <c r="HI1164" s="370"/>
      <c r="HJ1164" s="370"/>
      <c r="HK1164" s="370"/>
      <c r="HL1164" s="370"/>
      <c r="HM1164" s="370"/>
      <c r="HN1164" s="370"/>
      <c r="HO1164" s="370"/>
      <c r="HP1164" s="370"/>
      <c r="HQ1164" s="370"/>
      <c r="HR1164" s="370"/>
      <c r="HS1164" s="370"/>
      <c r="HT1164" s="370"/>
      <c r="HU1164" s="370"/>
      <c r="HV1164" s="370"/>
      <c r="HW1164" s="370"/>
      <c r="HX1164" s="370"/>
      <c r="HY1164" s="370"/>
      <c r="HZ1164" s="370"/>
      <c r="IA1164" s="370"/>
      <c r="IB1164" s="370"/>
      <c r="IC1164" s="370"/>
      <c r="ID1164" s="370"/>
      <c r="IE1164" s="370"/>
      <c r="IF1164" s="370"/>
      <c r="IG1164" s="370"/>
      <c r="IH1164" s="370"/>
      <c r="II1164" s="370"/>
      <c r="IJ1164" s="370"/>
      <c r="IK1164" s="370"/>
    </row>
    <row r="1165" spans="1:245" s="363" customFormat="1" ht="13.5">
      <c r="A1165" s="543"/>
      <c r="B1165" s="543"/>
      <c r="C1165" s="543"/>
      <c r="D1165" s="543"/>
      <c r="E1165" s="695"/>
      <c r="F1165" s="695"/>
      <c r="G1165" s="543"/>
      <c r="H1165" s="695"/>
      <c r="I1165" s="543"/>
      <c r="J1165" s="723">
        <v>852063</v>
      </c>
      <c r="K1165" s="723">
        <v>620610</v>
      </c>
      <c r="EE1165" s="370"/>
      <c r="EF1165" s="370"/>
      <c r="EG1165" s="370"/>
      <c r="EH1165" s="370"/>
      <c r="EI1165" s="370"/>
      <c r="ES1165" s="370"/>
      <c r="EU1165" s="370"/>
      <c r="EV1165" s="370"/>
      <c r="EW1165" s="370"/>
      <c r="EX1165" s="370"/>
      <c r="EY1165" s="370"/>
      <c r="EZ1165" s="370"/>
      <c r="FA1165" s="370"/>
      <c r="FB1165" s="370"/>
      <c r="FC1165" s="370"/>
      <c r="FD1165" s="370"/>
      <c r="FE1165" s="370"/>
      <c r="FF1165" s="370"/>
      <c r="FG1165" s="370"/>
      <c r="FH1165" s="370"/>
      <c r="FI1165" s="370"/>
      <c r="FJ1165" s="370"/>
      <c r="FK1165" s="370"/>
      <c r="FL1165" s="370"/>
      <c r="FM1165" s="370"/>
      <c r="FN1165" s="370"/>
      <c r="FO1165" s="370"/>
      <c r="FP1165" s="370"/>
      <c r="FQ1165" s="370"/>
      <c r="FR1165" s="370"/>
      <c r="FS1165" s="370"/>
      <c r="FT1165" s="370"/>
      <c r="FU1165" s="370"/>
      <c r="FV1165" s="370"/>
      <c r="FW1165" s="370"/>
      <c r="FX1165" s="370"/>
      <c r="FY1165" s="370"/>
      <c r="FZ1165" s="370"/>
      <c r="GA1165" s="370"/>
      <c r="GB1165" s="370"/>
      <c r="GC1165" s="370"/>
      <c r="GD1165" s="370"/>
      <c r="GE1165" s="370"/>
      <c r="GF1165" s="370"/>
      <c r="GG1165" s="370"/>
      <c r="GH1165" s="370"/>
      <c r="GI1165" s="370"/>
      <c r="GJ1165" s="370"/>
      <c r="GK1165" s="370"/>
      <c r="GL1165" s="370"/>
      <c r="GM1165" s="370"/>
      <c r="GN1165" s="370"/>
      <c r="GO1165" s="370"/>
      <c r="GP1165" s="370"/>
      <c r="GQ1165" s="370"/>
      <c r="GR1165" s="370"/>
      <c r="GS1165" s="370"/>
      <c r="GT1165" s="370"/>
      <c r="GU1165" s="370"/>
      <c r="GV1165" s="370"/>
      <c r="GW1165" s="370"/>
      <c r="GX1165" s="370"/>
      <c r="GY1165" s="370"/>
      <c r="GZ1165" s="370"/>
      <c r="HA1165" s="370"/>
      <c r="HB1165" s="370"/>
      <c r="HC1165" s="370"/>
      <c r="HD1165" s="370"/>
      <c r="HE1165" s="370"/>
      <c r="HF1165" s="370"/>
      <c r="HG1165" s="370"/>
      <c r="HH1165" s="370"/>
      <c r="HI1165" s="370"/>
      <c r="HJ1165" s="370"/>
      <c r="HK1165" s="370"/>
      <c r="HL1165" s="370"/>
      <c r="HM1165" s="370"/>
      <c r="HN1165" s="370"/>
      <c r="HO1165" s="370"/>
      <c r="HP1165" s="370"/>
      <c r="HQ1165" s="370"/>
      <c r="HR1165" s="370"/>
      <c r="HS1165" s="370"/>
      <c r="HT1165" s="370"/>
      <c r="HU1165" s="370"/>
      <c r="HV1165" s="370"/>
      <c r="HW1165" s="370"/>
      <c r="HX1165" s="370"/>
      <c r="HY1165" s="370"/>
      <c r="HZ1165" s="370"/>
      <c r="IA1165" s="370"/>
      <c r="IB1165" s="370"/>
      <c r="IC1165" s="370"/>
      <c r="ID1165" s="370"/>
      <c r="IE1165" s="370"/>
      <c r="IF1165" s="370"/>
      <c r="IG1165" s="370"/>
      <c r="IH1165" s="370"/>
      <c r="II1165" s="370"/>
      <c r="IJ1165" s="370"/>
      <c r="IK1165" s="370"/>
    </row>
    <row r="1166" spans="1:245" s="363" customFormat="1" ht="13.5">
      <c r="A1166" s="586"/>
      <c r="B1166" s="586"/>
      <c r="C1166" s="586"/>
      <c r="D1166" s="586"/>
      <c r="E1166" s="586"/>
      <c r="F1166" s="586"/>
      <c r="G1166" s="586"/>
      <c r="H1166" s="586"/>
      <c r="I1166" s="586"/>
      <c r="J1166" s="586"/>
      <c r="K1166" s="586"/>
      <c r="EE1166" s="370"/>
      <c r="EF1166" s="370"/>
      <c r="EG1166" s="370"/>
      <c r="EH1166" s="370"/>
      <c r="EI1166" s="370"/>
      <c r="ES1166" s="370"/>
      <c r="EU1166" s="370"/>
      <c r="EV1166" s="370"/>
      <c r="EW1166" s="370"/>
      <c r="EX1166" s="370"/>
      <c r="EY1166" s="370"/>
      <c r="EZ1166" s="370"/>
      <c r="FA1166" s="370"/>
      <c r="FB1166" s="370"/>
      <c r="FC1166" s="370"/>
      <c r="FD1166" s="370"/>
      <c r="FE1166" s="370"/>
      <c r="FF1166" s="370"/>
      <c r="FG1166" s="370"/>
      <c r="FH1166" s="370"/>
      <c r="FI1166" s="370"/>
      <c r="FJ1166" s="370"/>
      <c r="FK1166" s="370"/>
      <c r="FL1166" s="370"/>
      <c r="FM1166" s="370"/>
      <c r="FN1166" s="370"/>
      <c r="FO1166" s="370"/>
      <c r="FP1166" s="370"/>
      <c r="FQ1166" s="370"/>
      <c r="FR1166" s="370"/>
      <c r="FS1166" s="370"/>
      <c r="FT1166" s="370"/>
      <c r="FU1166" s="370"/>
      <c r="FV1166" s="370"/>
      <c r="FW1166" s="370"/>
      <c r="FX1166" s="370"/>
      <c r="FY1166" s="370"/>
      <c r="FZ1166" s="370"/>
      <c r="GA1166" s="370"/>
      <c r="GB1166" s="370"/>
      <c r="GC1166" s="370"/>
      <c r="GD1166" s="370"/>
      <c r="GE1166" s="370"/>
      <c r="GF1166" s="370"/>
      <c r="GG1166" s="370"/>
      <c r="GH1166" s="370"/>
      <c r="GI1166" s="370"/>
      <c r="GJ1166" s="370"/>
      <c r="GK1166" s="370"/>
      <c r="GL1166" s="370"/>
      <c r="GM1166" s="370"/>
      <c r="GN1166" s="370"/>
      <c r="GO1166" s="370"/>
      <c r="GP1166" s="370"/>
      <c r="GQ1166" s="370"/>
      <c r="GR1166" s="370"/>
      <c r="GS1166" s="370"/>
      <c r="GT1166" s="370"/>
      <c r="GU1166" s="370"/>
      <c r="GV1166" s="370"/>
      <c r="GW1166" s="370"/>
      <c r="GX1166" s="370"/>
      <c r="GY1166" s="370"/>
      <c r="GZ1166" s="370"/>
      <c r="HA1166" s="370"/>
      <c r="HB1166" s="370"/>
      <c r="HC1166" s="370"/>
      <c r="HD1166" s="370"/>
      <c r="HE1166" s="370"/>
      <c r="HF1166" s="370"/>
      <c r="HG1166" s="370"/>
      <c r="HH1166" s="370"/>
      <c r="HI1166" s="370"/>
      <c r="HJ1166" s="370"/>
      <c r="HK1166" s="370"/>
      <c r="HL1166" s="370"/>
      <c r="HM1166" s="370"/>
      <c r="HN1166" s="370"/>
      <c r="HO1166" s="370"/>
      <c r="HP1166" s="370"/>
      <c r="HQ1166" s="370"/>
      <c r="HR1166" s="370"/>
      <c r="HS1166" s="370"/>
      <c r="HT1166" s="370"/>
      <c r="HU1166" s="370"/>
      <c r="HV1166" s="370"/>
      <c r="HW1166" s="370"/>
      <c r="HX1166" s="370"/>
      <c r="HY1166" s="370"/>
      <c r="HZ1166" s="370"/>
      <c r="IA1166" s="370"/>
      <c r="IB1166" s="370"/>
      <c r="IC1166" s="370"/>
      <c r="ID1166" s="370"/>
      <c r="IE1166" s="370"/>
      <c r="IF1166" s="370"/>
      <c r="IG1166" s="370"/>
      <c r="IH1166" s="370"/>
      <c r="II1166" s="370"/>
      <c r="IJ1166" s="370"/>
      <c r="IK1166" s="370"/>
    </row>
    <row r="1167" spans="1:245" s="363" customFormat="1" ht="13.5">
      <c r="A1167" s="586"/>
      <c r="B1167" s="586"/>
      <c r="C1167" s="586"/>
      <c r="D1167" s="586"/>
      <c r="E1167" s="586"/>
      <c r="F1167" s="586"/>
      <c r="G1167" s="586"/>
      <c r="H1167" s="586"/>
      <c r="I1167" s="586"/>
      <c r="J1167" s="586"/>
      <c r="K1167" s="586"/>
      <c r="EE1167" s="370"/>
      <c r="EF1167" s="370"/>
      <c r="EG1167" s="370"/>
      <c r="EH1167" s="370"/>
      <c r="EI1167" s="370"/>
      <c r="ES1167" s="370"/>
      <c r="EU1167" s="370"/>
      <c r="EV1167" s="370"/>
      <c r="EW1167" s="370"/>
      <c r="EX1167" s="370"/>
      <c r="EY1167" s="370"/>
      <c r="EZ1167" s="370"/>
      <c r="FA1167" s="370"/>
      <c r="FB1167" s="370"/>
      <c r="FC1167" s="370"/>
      <c r="FD1167" s="370"/>
      <c r="FE1167" s="370"/>
      <c r="FF1167" s="370"/>
      <c r="FG1167" s="370"/>
      <c r="FH1167" s="370"/>
      <c r="FI1167" s="370"/>
      <c r="FJ1167" s="370"/>
      <c r="FK1167" s="370"/>
      <c r="FL1167" s="370"/>
      <c r="FM1167" s="370"/>
      <c r="FN1167" s="370"/>
      <c r="FO1167" s="370"/>
      <c r="FP1167" s="370"/>
      <c r="FQ1167" s="370"/>
      <c r="FR1167" s="370"/>
      <c r="FS1167" s="370"/>
      <c r="FT1167" s="370"/>
      <c r="FU1167" s="370"/>
      <c r="FV1167" s="370"/>
      <c r="FW1167" s="370"/>
      <c r="FX1167" s="370"/>
      <c r="FY1167" s="370"/>
      <c r="FZ1167" s="370"/>
      <c r="GA1167" s="370"/>
      <c r="GB1167" s="370"/>
      <c r="GC1167" s="370"/>
      <c r="GD1167" s="370"/>
      <c r="GE1167" s="370"/>
      <c r="GF1167" s="370"/>
      <c r="GG1167" s="370"/>
      <c r="GH1167" s="370"/>
      <c r="GI1167" s="370"/>
      <c r="GJ1167" s="370"/>
      <c r="GK1167" s="370"/>
      <c r="GL1167" s="370"/>
      <c r="GM1167" s="370"/>
      <c r="GN1167" s="370"/>
      <c r="GO1167" s="370"/>
      <c r="GP1167" s="370"/>
      <c r="GQ1167" s="370"/>
      <c r="GR1167" s="370"/>
      <c r="GS1167" s="370"/>
      <c r="GT1167" s="370"/>
      <c r="GU1167" s="370"/>
      <c r="GV1167" s="370"/>
      <c r="GW1167" s="370"/>
      <c r="GX1167" s="370"/>
      <c r="GY1167" s="370"/>
      <c r="GZ1167" s="370"/>
      <c r="HA1167" s="370"/>
      <c r="HB1167" s="370"/>
      <c r="HC1167" s="370"/>
      <c r="HD1167" s="370"/>
      <c r="HE1167" s="370"/>
      <c r="HF1167" s="370"/>
      <c r="HG1167" s="370"/>
      <c r="HH1167" s="370"/>
      <c r="HI1167" s="370"/>
      <c r="HJ1167" s="370"/>
      <c r="HK1167" s="370"/>
      <c r="HL1167" s="370"/>
      <c r="HM1167" s="370"/>
      <c r="HN1167" s="370"/>
      <c r="HO1167" s="370"/>
      <c r="HP1167" s="370"/>
      <c r="HQ1167" s="370"/>
      <c r="HR1167" s="370"/>
      <c r="HS1167" s="370"/>
      <c r="HT1167" s="370"/>
      <c r="HU1167" s="370"/>
      <c r="HV1167" s="370"/>
      <c r="HW1167" s="370"/>
      <c r="HX1167" s="370"/>
      <c r="HY1167" s="370"/>
      <c r="HZ1167" s="370"/>
      <c r="IA1167" s="370"/>
      <c r="IB1167" s="370"/>
      <c r="IC1167" s="370"/>
      <c r="ID1167" s="370"/>
      <c r="IE1167" s="370"/>
      <c r="IF1167" s="370"/>
      <c r="IG1167" s="370"/>
      <c r="IH1167" s="370"/>
      <c r="II1167" s="370"/>
      <c r="IJ1167" s="370"/>
      <c r="IK1167" s="370"/>
    </row>
    <row r="1168" spans="1:245" s="363" customFormat="1" ht="13.5">
      <c r="A1168" s="1049" t="s">
        <v>489</v>
      </c>
      <c r="B1168" s="1049"/>
      <c r="C1168" s="1049"/>
      <c r="D1168" s="1049"/>
      <c r="E1168" s="1049"/>
      <c r="F1168" s="1049"/>
      <c r="G1168" s="1049"/>
      <c r="H1168" s="1049"/>
      <c r="I1168" s="1049"/>
      <c r="J1168" s="1049"/>
      <c r="K1168" s="1049"/>
      <c r="EE1168" s="370"/>
      <c r="EF1168" s="370"/>
      <c r="EG1168" s="370"/>
      <c r="EH1168" s="370"/>
      <c r="EI1168" s="370"/>
      <c r="ES1168" s="370"/>
      <c r="EU1168" s="370"/>
      <c r="EV1168" s="370"/>
      <c r="EW1168" s="370"/>
      <c r="EX1168" s="370"/>
      <c r="EY1168" s="370"/>
      <c r="EZ1168" s="370"/>
      <c r="FA1168" s="370"/>
      <c r="FB1168" s="370"/>
      <c r="FC1168" s="370"/>
      <c r="FD1168" s="370"/>
      <c r="FE1168" s="370"/>
      <c r="FF1168" s="370"/>
      <c r="FG1168" s="370"/>
      <c r="FH1168" s="370"/>
      <c r="FI1168" s="370"/>
      <c r="FJ1168" s="370"/>
      <c r="FK1168" s="370"/>
      <c r="FL1168" s="370"/>
      <c r="FM1168" s="370"/>
      <c r="FN1168" s="370"/>
      <c r="FO1168" s="370"/>
      <c r="FP1168" s="370"/>
      <c r="FQ1168" s="370"/>
      <c r="FR1168" s="370"/>
      <c r="FS1168" s="370"/>
      <c r="FT1168" s="370"/>
      <c r="FU1168" s="370"/>
      <c r="FV1168" s="370"/>
      <c r="FW1168" s="370"/>
      <c r="FX1168" s="370"/>
      <c r="FY1168" s="370"/>
      <c r="FZ1168" s="370"/>
      <c r="GA1168" s="370"/>
      <c r="GB1168" s="370"/>
      <c r="GC1168" s="370"/>
      <c r="GD1168" s="370"/>
      <c r="GE1168" s="370"/>
      <c r="GF1168" s="370"/>
      <c r="GG1168" s="370"/>
      <c r="GH1168" s="370"/>
      <c r="GI1168" s="370"/>
      <c r="GJ1168" s="370"/>
      <c r="GK1168" s="370"/>
      <c r="GL1168" s="370"/>
      <c r="GM1168" s="370"/>
      <c r="GN1168" s="370"/>
      <c r="GO1168" s="370"/>
      <c r="GP1168" s="370"/>
      <c r="GQ1168" s="370"/>
      <c r="GR1168" s="370"/>
      <c r="GS1168" s="370"/>
      <c r="GT1168" s="370"/>
      <c r="GU1168" s="370"/>
      <c r="GV1168" s="370"/>
      <c r="GW1168" s="370"/>
      <c r="GX1168" s="370"/>
      <c r="GY1168" s="370"/>
      <c r="GZ1168" s="370"/>
      <c r="HA1168" s="370"/>
      <c r="HB1168" s="370"/>
      <c r="HC1168" s="370"/>
      <c r="HD1168" s="370"/>
      <c r="HE1168" s="370"/>
      <c r="HF1168" s="370"/>
      <c r="HG1168" s="370"/>
      <c r="HH1168" s="370"/>
      <c r="HI1168" s="370"/>
      <c r="HJ1168" s="370"/>
      <c r="HK1168" s="370"/>
      <c r="HL1168" s="370"/>
      <c r="HM1168" s="370"/>
      <c r="HN1168" s="370"/>
      <c r="HO1168" s="370"/>
      <c r="HP1168" s="370"/>
      <c r="HQ1168" s="370"/>
      <c r="HR1168" s="370"/>
      <c r="HS1168" s="370"/>
      <c r="HT1168" s="370"/>
      <c r="HU1168" s="370"/>
      <c r="HV1168" s="370"/>
      <c r="HW1168" s="370"/>
      <c r="HX1168" s="370"/>
      <c r="HY1168" s="370"/>
      <c r="HZ1168" s="370"/>
      <c r="IA1168" s="370"/>
      <c r="IB1168" s="370"/>
      <c r="IC1168" s="370"/>
      <c r="ID1168" s="370"/>
      <c r="IE1168" s="370"/>
      <c r="IF1168" s="370"/>
      <c r="IG1168" s="370"/>
      <c r="IH1168" s="370"/>
      <c r="II1168" s="370"/>
      <c r="IJ1168" s="370"/>
      <c r="IK1168" s="370"/>
    </row>
    <row r="1169" spans="1:245" s="363" customFormat="1" ht="13.5">
      <c r="A1169" s="364"/>
      <c r="B1169" s="364"/>
      <c r="C1169" s="364"/>
      <c r="D1169" s="364"/>
      <c r="E1169" s="364"/>
      <c r="F1169" s="364"/>
      <c r="G1169" s="364"/>
      <c r="H1169" s="364"/>
      <c r="I1169" s="364"/>
      <c r="J1169" s="364"/>
      <c r="K1169" s="364"/>
      <c r="EE1169" s="370"/>
      <c r="EF1169" s="370"/>
      <c r="EG1169" s="370"/>
      <c r="EH1169" s="370"/>
      <c r="EI1169" s="370"/>
      <c r="ES1169" s="370"/>
      <c r="EU1169" s="370"/>
      <c r="EV1169" s="370"/>
      <c r="EW1169" s="370"/>
      <c r="EX1169" s="370"/>
      <c r="EY1169" s="370"/>
      <c r="EZ1169" s="370"/>
      <c r="FA1169" s="370"/>
      <c r="FB1169" s="370"/>
      <c r="FC1169" s="370"/>
      <c r="FD1169" s="370"/>
      <c r="FE1169" s="370"/>
      <c r="FF1169" s="370"/>
      <c r="FG1169" s="370"/>
      <c r="FH1169" s="370"/>
      <c r="FI1169" s="370"/>
      <c r="FJ1169" s="370"/>
      <c r="FK1169" s="370"/>
      <c r="FL1169" s="370"/>
      <c r="FM1169" s="370"/>
      <c r="FN1169" s="370"/>
      <c r="FO1169" s="370"/>
      <c r="FP1169" s="370"/>
      <c r="FQ1169" s="370"/>
      <c r="FR1169" s="370"/>
      <c r="FS1169" s="370"/>
      <c r="FT1169" s="370"/>
      <c r="FU1169" s="370"/>
      <c r="FV1169" s="370"/>
      <c r="FW1169" s="370"/>
      <c r="FX1169" s="370"/>
      <c r="FY1169" s="370"/>
      <c r="FZ1169" s="370"/>
      <c r="GA1169" s="370"/>
      <c r="GB1169" s="370"/>
      <c r="GC1169" s="370"/>
      <c r="GD1169" s="370"/>
      <c r="GE1169" s="370"/>
      <c r="GF1169" s="370"/>
      <c r="GG1169" s="370"/>
      <c r="GH1169" s="370"/>
      <c r="GI1169" s="370"/>
      <c r="GJ1169" s="370"/>
      <c r="GK1169" s="370"/>
      <c r="GL1169" s="370"/>
      <c r="GM1169" s="370"/>
      <c r="GN1169" s="370"/>
      <c r="GO1169" s="370"/>
      <c r="GP1169" s="370"/>
      <c r="GQ1169" s="370"/>
      <c r="GR1169" s="370"/>
      <c r="GS1169" s="370"/>
      <c r="GT1169" s="370"/>
      <c r="GU1169" s="370"/>
      <c r="GV1169" s="370"/>
      <c r="GW1169" s="370"/>
      <c r="GX1169" s="370"/>
      <c r="GY1169" s="370"/>
      <c r="GZ1169" s="370"/>
      <c r="HA1169" s="370"/>
      <c r="HB1169" s="370"/>
      <c r="HC1169" s="370"/>
      <c r="HD1169" s="370"/>
      <c r="HE1169" s="370"/>
      <c r="HF1169" s="370"/>
      <c r="HG1169" s="370"/>
      <c r="HH1169" s="370"/>
      <c r="HI1169" s="370"/>
      <c r="HJ1169" s="370"/>
      <c r="HK1169" s="370"/>
      <c r="HL1169" s="370"/>
      <c r="HM1169" s="370"/>
      <c r="HN1169" s="370"/>
      <c r="HO1169" s="370"/>
      <c r="HP1169" s="370"/>
      <c r="HQ1169" s="370"/>
      <c r="HR1169" s="370"/>
      <c r="HS1169" s="370"/>
      <c r="HT1169" s="370"/>
      <c r="HU1169" s="370"/>
      <c r="HV1169" s="370"/>
      <c r="HW1169" s="370"/>
      <c r="HX1169" s="370"/>
      <c r="HY1169" s="370"/>
      <c r="HZ1169" s="370"/>
      <c r="IA1169" s="370"/>
      <c r="IB1169" s="370"/>
      <c r="IC1169" s="370"/>
      <c r="ID1169" s="370"/>
      <c r="IE1169" s="370"/>
      <c r="IF1169" s="370"/>
      <c r="IG1169" s="370"/>
      <c r="IH1169" s="370"/>
      <c r="II1169" s="370"/>
      <c r="IJ1169" s="370"/>
      <c r="IK1169" s="370"/>
    </row>
    <row r="1170" spans="1:245" ht="12.75">
      <c r="A1170" s="47"/>
      <c r="B1170" s="47"/>
      <c r="C1170" s="47"/>
      <c r="D1170" s="47"/>
      <c r="E1170" s="65"/>
      <c r="F1170" s="65"/>
      <c r="G1170" s="65"/>
      <c r="H1170" s="65"/>
      <c r="I1170" s="47"/>
      <c r="J1170" s="50"/>
      <c r="K1170" s="50"/>
      <c r="EV1170" s="370"/>
      <c r="EW1170" s="370"/>
      <c r="EX1170" s="370"/>
      <c r="EY1170" s="370"/>
      <c r="EZ1170" s="370"/>
      <c r="FA1170" s="370"/>
      <c r="FB1170" s="370"/>
      <c r="FC1170" s="370"/>
      <c r="FD1170" s="370"/>
      <c r="FE1170" s="370"/>
      <c r="FF1170" s="370"/>
      <c r="FG1170" s="370"/>
      <c r="FH1170" s="370"/>
      <c r="FI1170" s="370"/>
      <c r="FJ1170" s="370"/>
      <c r="FK1170" s="370"/>
      <c r="FL1170" s="370"/>
      <c r="FM1170" s="370"/>
      <c r="FN1170" s="370"/>
      <c r="FO1170" s="370"/>
      <c r="FP1170" s="370"/>
      <c r="FQ1170" s="370"/>
      <c r="FR1170" s="370"/>
      <c r="FS1170" s="370"/>
      <c r="FT1170" s="370"/>
      <c r="FU1170" s="370"/>
      <c r="FV1170" s="370"/>
      <c r="FW1170" s="370"/>
      <c r="FX1170" s="370"/>
      <c r="FY1170" s="370"/>
      <c r="FZ1170" s="370"/>
      <c r="GA1170" s="370"/>
      <c r="GB1170" s="370"/>
      <c r="GC1170" s="370"/>
      <c r="GD1170" s="370"/>
      <c r="GE1170" s="370"/>
      <c r="GF1170" s="370"/>
      <c r="GG1170" s="370"/>
      <c r="GH1170" s="370"/>
      <c r="GI1170" s="370"/>
      <c r="GJ1170" s="370"/>
      <c r="GK1170" s="370"/>
      <c r="GL1170" s="370"/>
      <c r="GM1170" s="370"/>
      <c r="GN1170" s="370"/>
      <c r="GO1170" s="370"/>
      <c r="GP1170" s="370"/>
      <c r="GQ1170" s="370"/>
      <c r="GR1170" s="370"/>
      <c r="GS1170" s="370"/>
      <c r="GT1170" s="370"/>
      <c r="GU1170" s="370"/>
      <c r="GV1170" s="370"/>
      <c r="GW1170" s="370"/>
      <c r="GX1170" s="370"/>
      <c r="GY1170" s="370"/>
      <c r="GZ1170" s="370"/>
      <c r="HA1170" s="370"/>
      <c r="HB1170" s="370"/>
      <c r="HC1170" s="370"/>
      <c r="HD1170" s="370"/>
      <c r="HE1170" s="370"/>
      <c r="HF1170" s="370"/>
      <c r="HG1170" s="370"/>
      <c r="HH1170" s="370"/>
      <c r="HI1170" s="370"/>
      <c r="HJ1170" s="370"/>
      <c r="HK1170" s="370"/>
      <c r="HL1170" s="370"/>
      <c r="HM1170" s="370"/>
      <c r="HN1170" s="370"/>
      <c r="HO1170" s="370"/>
      <c r="HP1170" s="370"/>
      <c r="HQ1170" s="370"/>
      <c r="HR1170" s="370"/>
      <c r="HS1170" s="370"/>
      <c r="HT1170" s="370"/>
      <c r="HU1170" s="370"/>
      <c r="HV1170" s="370"/>
      <c r="HW1170" s="370"/>
      <c r="HX1170" s="370"/>
      <c r="HY1170" s="370"/>
      <c r="HZ1170" s="370"/>
      <c r="IA1170" s="370"/>
      <c r="IB1170" s="370"/>
      <c r="IC1170" s="370"/>
      <c r="ID1170" s="370"/>
      <c r="IE1170" s="370"/>
      <c r="IF1170" s="370"/>
      <c r="IG1170" s="370"/>
      <c r="IH1170" s="370"/>
      <c r="II1170" s="370"/>
      <c r="IJ1170" s="370"/>
      <c r="IK1170" s="370"/>
    </row>
    <row r="1171" spans="1:245" s="363" customFormat="1" ht="15.75">
      <c r="A1171" s="570" t="s">
        <v>73</v>
      </c>
      <c r="B1171" s="570"/>
      <c r="C1171" s="570"/>
      <c r="D1171" s="368"/>
      <c r="E1171" s="422"/>
      <c r="F1171" s="422"/>
      <c r="G1171" s="422"/>
      <c r="H1171" s="422"/>
      <c r="J1171" s="389"/>
      <c r="K1171" s="389"/>
      <c r="EV1171" s="370"/>
      <c r="EW1171" s="370"/>
      <c r="EX1171" s="370"/>
      <c r="EY1171" s="370"/>
      <c r="EZ1171" s="370"/>
      <c r="FA1171" s="370"/>
      <c r="FB1171" s="370"/>
      <c r="FC1171" s="370"/>
      <c r="FD1171" s="370"/>
      <c r="FE1171" s="370"/>
      <c r="FF1171" s="370"/>
      <c r="FG1171" s="370"/>
      <c r="FH1171" s="370"/>
      <c r="FI1171" s="370"/>
      <c r="FJ1171" s="370"/>
      <c r="FK1171" s="370"/>
      <c r="FL1171" s="370"/>
      <c r="FM1171" s="370"/>
      <c r="FN1171" s="370"/>
      <c r="FO1171" s="370"/>
      <c r="FP1171" s="370"/>
      <c r="FQ1171" s="370"/>
      <c r="FR1171" s="370"/>
      <c r="FS1171" s="370"/>
      <c r="FT1171" s="370"/>
      <c r="FU1171" s="370"/>
      <c r="FV1171" s="370"/>
      <c r="FW1171" s="370"/>
      <c r="FX1171" s="370"/>
      <c r="FY1171" s="370"/>
      <c r="FZ1171" s="370"/>
      <c r="GA1171" s="370"/>
      <c r="GB1171" s="370"/>
      <c r="GC1171" s="370"/>
      <c r="GD1171" s="370"/>
      <c r="GE1171" s="370"/>
      <c r="GF1171" s="370"/>
      <c r="GG1171" s="370"/>
      <c r="GH1171" s="370"/>
      <c r="GI1171" s="370"/>
      <c r="GJ1171" s="370"/>
      <c r="GK1171" s="370"/>
      <c r="GL1171" s="370"/>
      <c r="GM1171" s="370"/>
      <c r="GN1171" s="370"/>
      <c r="GO1171" s="370"/>
      <c r="GP1171" s="370"/>
      <c r="GQ1171" s="370"/>
      <c r="GR1171" s="370"/>
      <c r="GS1171" s="370"/>
      <c r="GT1171" s="370"/>
      <c r="GU1171" s="370"/>
      <c r="GV1171" s="370"/>
      <c r="GW1171" s="370"/>
      <c r="GX1171" s="370"/>
      <c r="GY1171" s="370"/>
      <c r="GZ1171" s="370"/>
      <c r="HA1171" s="370"/>
      <c r="HB1171" s="370"/>
      <c r="HC1171" s="370"/>
      <c r="HD1171" s="370"/>
      <c r="HE1171" s="370"/>
      <c r="HF1171" s="370"/>
      <c r="HG1171" s="370"/>
      <c r="HH1171" s="370"/>
      <c r="HI1171" s="370"/>
      <c r="HJ1171" s="370"/>
      <c r="HK1171" s="370"/>
      <c r="HL1171" s="370"/>
      <c r="HM1171" s="370"/>
      <c r="HN1171" s="370"/>
      <c r="HO1171" s="370"/>
      <c r="HP1171" s="370"/>
      <c r="HQ1171" s="370"/>
      <c r="HR1171" s="370"/>
      <c r="HS1171" s="370"/>
      <c r="HT1171" s="370"/>
      <c r="HU1171" s="370"/>
      <c r="HV1171" s="370"/>
      <c r="HW1171" s="370"/>
      <c r="HX1171" s="370"/>
      <c r="HY1171" s="370"/>
      <c r="HZ1171" s="370"/>
      <c r="IA1171" s="370"/>
      <c r="IB1171" s="370"/>
      <c r="IC1171" s="370"/>
      <c r="ID1171" s="370"/>
      <c r="IE1171" s="370"/>
      <c r="IF1171" s="370"/>
      <c r="IG1171" s="370"/>
      <c r="IH1171" s="370"/>
      <c r="II1171" s="370"/>
      <c r="IJ1171" s="370"/>
      <c r="IK1171" s="370"/>
    </row>
    <row r="1172" spans="1:245" s="363" customFormat="1" ht="13.5">
      <c r="A1172" s="396"/>
      <c r="B1172" s="396"/>
      <c r="C1172" s="396"/>
      <c r="D1172" s="396"/>
      <c r="E1172" s="437"/>
      <c r="F1172" s="437"/>
      <c r="G1172" s="437"/>
      <c r="H1172" s="437"/>
      <c r="I1172" s="396"/>
      <c r="J1172" s="734" t="s">
        <v>39</v>
      </c>
      <c r="K1172" s="734" t="s">
        <v>466</v>
      </c>
      <c r="EV1172" s="370"/>
      <c r="EW1172" s="370"/>
      <c r="EX1172" s="370"/>
      <c r="EY1172" s="370"/>
      <c r="EZ1172" s="370"/>
      <c r="FA1172" s="370"/>
      <c r="FB1172" s="370"/>
      <c r="FC1172" s="370"/>
      <c r="FD1172" s="370"/>
      <c r="FE1172" s="370"/>
      <c r="FF1172" s="370"/>
      <c r="FG1172" s="370"/>
      <c r="FH1172" s="370"/>
      <c r="FI1172" s="370"/>
      <c r="FJ1172" s="370"/>
      <c r="FK1172" s="370"/>
      <c r="FL1172" s="370"/>
      <c r="FM1172" s="370"/>
      <c r="FN1172" s="370"/>
      <c r="FO1172" s="370"/>
      <c r="FP1172" s="370"/>
      <c r="FQ1172" s="370"/>
      <c r="FR1172" s="370"/>
      <c r="FS1172" s="370"/>
      <c r="FT1172" s="370"/>
      <c r="FU1172" s="370"/>
      <c r="FV1172" s="370"/>
      <c r="FW1172" s="370"/>
      <c r="FX1172" s="370"/>
      <c r="FY1172" s="370"/>
      <c r="FZ1172" s="370"/>
      <c r="GA1172" s="370"/>
      <c r="GB1172" s="370"/>
      <c r="GC1172" s="370"/>
      <c r="GD1172" s="370"/>
      <c r="GE1172" s="370"/>
      <c r="GF1172" s="370"/>
      <c r="GG1172" s="370"/>
      <c r="GH1172" s="370"/>
      <c r="GI1172" s="370"/>
      <c r="GJ1172" s="370"/>
      <c r="GK1172" s="370"/>
      <c r="GL1172" s="370"/>
      <c r="GM1172" s="370"/>
      <c r="GN1172" s="370"/>
      <c r="GO1172" s="370"/>
      <c r="GP1172" s="370"/>
      <c r="GQ1172" s="370"/>
      <c r="GR1172" s="370"/>
      <c r="GS1172" s="370"/>
      <c r="GT1172" s="370"/>
      <c r="GU1172" s="370"/>
      <c r="GV1172" s="370"/>
      <c r="GW1172" s="370"/>
      <c r="GX1172" s="370"/>
      <c r="GY1172" s="370"/>
      <c r="GZ1172" s="370"/>
      <c r="HA1172" s="370"/>
      <c r="HB1172" s="370"/>
      <c r="HC1172" s="370"/>
      <c r="HD1172" s="370"/>
      <c r="HE1172" s="370"/>
      <c r="HF1172" s="370"/>
      <c r="HG1172" s="370"/>
      <c r="HH1172" s="370"/>
      <c r="HI1172" s="370"/>
      <c r="HJ1172" s="370"/>
      <c r="HK1172" s="370"/>
      <c r="HL1172" s="370"/>
      <c r="HM1172" s="370"/>
      <c r="HN1172" s="370"/>
      <c r="HO1172" s="370"/>
      <c r="HP1172" s="370"/>
      <c r="HQ1172" s="370"/>
      <c r="HR1172" s="370"/>
      <c r="HS1172" s="370"/>
      <c r="HT1172" s="370"/>
      <c r="HU1172" s="370"/>
      <c r="HV1172" s="370"/>
      <c r="HW1172" s="370"/>
      <c r="HX1172" s="370"/>
      <c r="HY1172" s="370"/>
      <c r="HZ1172" s="370"/>
      <c r="IA1172" s="370"/>
      <c r="IB1172" s="370"/>
      <c r="IC1172" s="370"/>
      <c r="ID1172" s="370"/>
      <c r="IE1172" s="370"/>
      <c r="IF1172" s="370"/>
      <c r="IG1172" s="370"/>
      <c r="IH1172" s="370"/>
      <c r="II1172" s="370"/>
      <c r="IJ1172" s="370"/>
      <c r="IK1172" s="370"/>
    </row>
    <row r="1173" spans="1:245" s="363" customFormat="1" ht="13.5">
      <c r="A1173" s="611" t="s">
        <v>58</v>
      </c>
      <c r="B1173" s="611"/>
      <c r="C1173" s="611"/>
      <c r="D1173" s="611"/>
      <c r="E1173" s="633"/>
      <c r="F1173" s="661"/>
      <c r="G1173" s="629"/>
      <c r="H1173" s="629"/>
      <c r="I1173" s="578"/>
      <c r="J1173" s="622">
        <v>45848</v>
      </c>
      <c r="K1173" s="622">
        <v>33706</v>
      </c>
      <c r="EV1173" s="370"/>
      <c r="EW1173" s="370"/>
      <c r="EX1173" s="370"/>
      <c r="EY1173" s="370"/>
      <c r="EZ1173" s="370"/>
      <c r="FA1173" s="370"/>
      <c r="FB1173" s="370"/>
      <c r="FC1173" s="370"/>
      <c r="FD1173" s="370"/>
      <c r="FE1173" s="370"/>
      <c r="FF1173" s="370"/>
      <c r="FG1173" s="370"/>
      <c r="FH1173" s="370"/>
      <c r="FI1173" s="370"/>
      <c r="FJ1173" s="370"/>
      <c r="FK1173" s="370"/>
      <c r="FL1173" s="370"/>
      <c r="FM1173" s="370"/>
      <c r="FN1173" s="370"/>
      <c r="FO1173" s="370"/>
      <c r="FP1173" s="370"/>
      <c r="FQ1173" s="370"/>
      <c r="FR1173" s="370"/>
      <c r="FS1173" s="370"/>
      <c r="FT1173" s="370"/>
      <c r="FU1173" s="370"/>
      <c r="FV1173" s="370"/>
      <c r="FW1173" s="370"/>
      <c r="FX1173" s="370"/>
      <c r="FY1173" s="370"/>
      <c r="FZ1173" s="370"/>
      <c r="GA1173" s="370"/>
      <c r="GB1173" s="370"/>
      <c r="GC1173" s="370"/>
      <c r="GD1173" s="370"/>
      <c r="GE1173" s="370"/>
      <c r="GF1173" s="370"/>
      <c r="GG1173" s="370"/>
      <c r="GH1173" s="370"/>
      <c r="GI1173" s="370"/>
      <c r="GJ1173" s="370"/>
      <c r="GK1173" s="370"/>
      <c r="GL1173" s="370"/>
      <c r="GM1173" s="370"/>
      <c r="GN1173" s="370"/>
      <c r="GO1173" s="370"/>
      <c r="GP1173" s="370"/>
      <c r="GQ1173" s="370"/>
      <c r="GR1173" s="370"/>
      <c r="GS1173" s="370"/>
      <c r="GT1173" s="370"/>
      <c r="GU1173" s="370"/>
      <c r="GV1173" s="370"/>
      <c r="GW1173" s="370"/>
      <c r="GX1173" s="370"/>
      <c r="GY1173" s="370"/>
      <c r="GZ1173" s="370"/>
      <c r="HA1173" s="370"/>
      <c r="HB1173" s="370"/>
      <c r="HC1173" s="370"/>
      <c r="HD1173" s="370"/>
      <c r="HE1173" s="370"/>
      <c r="HF1173" s="370"/>
      <c r="HG1173" s="370"/>
      <c r="HH1173" s="370"/>
      <c r="HI1173" s="370"/>
      <c r="HJ1173" s="370"/>
      <c r="HK1173" s="370"/>
      <c r="HL1173" s="370"/>
      <c r="HM1173" s="370"/>
      <c r="HN1173" s="370"/>
      <c r="HO1173" s="370"/>
      <c r="HP1173" s="370"/>
      <c r="HQ1173" s="370"/>
      <c r="HR1173" s="370"/>
      <c r="HS1173" s="370"/>
      <c r="HT1173" s="370"/>
      <c r="HU1173" s="370"/>
      <c r="HV1173" s="370"/>
      <c r="HW1173" s="370"/>
      <c r="HX1173" s="370"/>
      <c r="HY1173" s="370"/>
      <c r="HZ1173" s="370"/>
      <c r="IA1173" s="370"/>
      <c r="IB1173" s="370"/>
      <c r="IC1173" s="370"/>
      <c r="ID1173" s="370"/>
      <c r="IE1173" s="370"/>
      <c r="IF1173" s="370"/>
      <c r="IG1173" s="370"/>
      <c r="IH1173" s="370"/>
      <c r="II1173" s="370"/>
      <c r="IJ1173" s="370"/>
      <c r="IK1173" s="370"/>
    </row>
    <row r="1174" spans="1:245" s="363" customFormat="1" ht="13.5">
      <c r="A1174" s="578" t="s">
        <v>530</v>
      </c>
      <c r="B1174" s="578"/>
      <c r="C1174" s="578"/>
      <c r="D1174" s="578"/>
      <c r="E1174" s="633"/>
      <c r="F1174" s="661"/>
      <c r="G1174" s="629"/>
      <c r="H1174" s="629"/>
      <c r="I1174" s="578"/>
      <c r="J1174" s="622">
        <v>25454</v>
      </c>
      <c r="K1174" s="622">
        <v>22219</v>
      </c>
      <c r="EV1174" s="370"/>
      <c r="EW1174" s="370"/>
      <c r="EX1174" s="370"/>
      <c r="EY1174" s="370"/>
      <c r="EZ1174" s="370"/>
      <c r="FA1174" s="370"/>
      <c r="FB1174" s="370"/>
      <c r="FC1174" s="370"/>
      <c r="FD1174" s="370"/>
      <c r="FE1174" s="370"/>
      <c r="FF1174" s="370"/>
      <c r="FG1174" s="370"/>
      <c r="FH1174" s="370"/>
      <c r="FI1174" s="370"/>
      <c r="FJ1174" s="370"/>
      <c r="FK1174" s="370"/>
      <c r="FL1174" s="370"/>
      <c r="FM1174" s="370"/>
      <c r="FN1174" s="370"/>
      <c r="FO1174" s="370"/>
      <c r="FP1174" s="370"/>
      <c r="FQ1174" s="370"/>
      <c r="FR1174" s="370"/>
      <c r="FS1174" s="370"/>
      <c r="FT1174" s="370"/>
      <c r="FU1174" s="370"/>
      <c r="FV1174" s="370"/>
      <c r="FW1174" s="370"/>
      <c r="FX1174" s="370"/>
      <c r="FY1174" s="370"/>
      <c r="FZ1174" s="370"/>
      <c r="GA1174" s="370"/>
      <c r="GB1174" s="370"/>
      <c r="GC1174" s="370"/>
      <c r="GD1174" s="370"/>
      <c r="GE1174" s="370"/>
      <c r="GF1174" s="370"/>
      <c r="GG1174" s="370"/>
      <c r="GH1174" s="370"/>
      <c r="GI1174" s="370"/>
      <c r="GJ1174" s="370"/>
      <c r="GK1174" s="370"/>
      <c r="GL1174" s="370"/>
      <c r="GM1174" s="370"/>
      <c r="GN1174" s="370"/>
      <c r="GO1174" s="370"/>
      <c r="GP1174" s="370"/>
      <c r="GQ1174" s="370"/>
      <c r="GR1174" s="370"/>
      <c r="GS1174" s="370"/>
      <c r="GT1174" s="370"/>
      <c r="GU1174" s="370"/>
      <c r="GV1174" s="370"/>
      <c r="GW1174" s="370"/>
      <c r="GX1174" s="370"/>
      <c r="GY1174" s="370"/>
      <c r="GZ1174" s="370"/>
      <c r="HA1174" s="370"/>
      <c r="HB1174" s="370"/>
      <c r="HC1174" s="370"/>
      <c r="HD1174" s="370"/>
      <c r="HE1174" s="370"/>
      <c r="HF1174" s="370"/>
      <c r="HG1174" s="370"/>
      <c r="HH1174" s="370"/>
      <c r="HI1174" s="370"/>
      <c r="HJ1174" s="370"/>
      <c r="HK1174" s="370"/>
      <c r="HL1174" s="370"/>
      <c r="HM1174" s="370"/>
      <c r="HN1174" s="370"/>
      <c r="HO1174" s="370"/>
      <c r="HP1174" s="370"/>
      <c r="HQ1174" s="370"/>
      <c r="HR1174" s="370"/>
      <c r="HS1174" s="370"/>
      <c r="HT1174" s="370"/>
      <c r="HU1174" s="370"/>
      <c r="HV1174" s="370"/>
      <c r="HW1174" s="370"/>
      <c r="HX1174" s="370"/>
      <c r="HY1174" s="370"/>
      <c r="HZ1174" s="370"/>
      <c r="IA1174" s="370"/>
      <c r="IB1174" s="370"/>
      <c r="IC1174" s="370"/>
      <c r="ID1174" s="370"/>
      <c r="IE1174" s="370"/>
      <c r="IF1174" s="370"/>
      <c r="IG1174" s="370"/>
      <c r="IH1174" s="370"/>
      <c r="II1174" s="370"/>
      <c r="IJ1174" s="370"/>
      <c r="IK1174" s="370"/>
    </row>
    <row r="1175" spans="1:245" s="363" customFormat="1" ht="13.5">
      <c r="A1175" s="578" t="s">
        <v>531</v>
      </c>
      <c r="B1175" s="578"/>
      <c r="C1175" s="578"/>
      <c r="D1175" s="578"/>
      <c r="E1175" s="633"/>
      <c r="F1175" s="633"/>
      <c r="G1175" s="633"/>
      <c r="H1175" s="633"/>
      <c r="I1175" s="578"/>
      <c r="J1175" s="622">
        <v>9837</v>
      </c>
      <c r="K1175" s="622">
        <v>5306</v>
      </c>
      <c r="EV1175" s="370"/>
      <c r="EW1175" s="370"/>
      <c r="EX1175" s="370"/>
      <c r="EY1175" s="370"/>
      <c r="EZ1175" s="370"/>
      <c r="FA1175" s="370"/>
      <c r="FB1175" s="370"/>
      <c r="FC1175" s="370"/>
      <c r="FD1175" s="370"/>
      <c r="FE1175" s="370"/>
      <c r="FF1175" s="370"/>
      <c r="FG1175" s="370"/>
      <c r="FH1175" s="370"/>
      <c r="FI1175" s="370"/>
      <c r="FJ1175" s="370"/>
      <c r="FK1175" s="370"/>
      <c r="FL1175" s="370"/>
      <c r="FM1175" s="370"/>
      <c r="FN1175" s="370"/>
      <c r="FO1175" s="370"/>
      <c r="FP1175" s="370"/>
      <c r="FQ1175" s="370"/>
      <c r="FR1175" s="370"/>
      <c r="FS1175" s="370"/>
      <c r="FT1175" s="370"/>
      <c r="FU1175" s="370"/>
      <c r="FV1175" s="370"/>
      <c r="FW1175" s="370"/>
      <c r="FX1175" s="370"/>
      <c r="FY1175" s="370"/>
      <c r="FZ1175" s="370"/>
      <c r="GA1175" s="370"/>
      <c r="GB1175" s="370"/>
      <c r="GC1175" s="370"/>
      <c r="GD1175" s="370"/>
      <c r="GE1175" s="370"/>
      <c r="GF1175" s="370"/>
      <c r="GG1175" s="370"/>
      <c r="GH1175" s="370"/>
      <c r="GI1175" s="370"/>
      <c r="GJ1175" s="370"/>
      <c r="GK1175" s="370"/>
      <c r="GL1175" s="370"/>
      <c r="GM1175" s="370"/>
      <c r="GN1175" s="370"/>
      <c r="GO1175" s="370"/>
      <c r="GP1175" s="370"/>
      <c r="GQ1175" s="370"/>
      <c r="GR1175" s="370"/>
      <c r="GS1175" s="370"/>
      <c r="GT1175" s="370"/>
      <c r="GU1175" s="370"/>
      <c r="GV1175" s="370"/>
      <c r="GW1175" s="370"/>
      <c r="GX1175" s="370"/>
      <c r="GY1175" s="370"/>
      <c r="GZ1175" s="370"/>
      <c r="HA1175" s="370"/>
      <c r="HB1175" s="370"/>
      <c r="HC1175" s="370"/>
      <c r="HD1175" s="370"/>
      <c r="HE1175" s="370"/>
      <c r="HF1175" s="370"/>
      <c r="HG1175" s="370"/>
      <c r="HH1175" s="370"/>
      <c r="HI1175" s="370"/>
      <c r="HJ1175" s="370"/>
      <c r="HK1175" s="370"/>
      <c r="HL1175" s="370"/>
      <c r="HM1175" s="370"/>
      <c r="HN1175" s="370"/>
      <c r="HO1175" s="370"/>
      <c r="HP1175" s="370"/>
      <c r="HQ1175" s="370"/>
      <c r="HR1175" s="370"/>
      <c r="HS1175" s="370"/>
      <c r="HT1175" s="370"/>
      <c r="HU1175" s="370"/>
      <c r="HV1175" s="370"/>
      <c r="HW1175" s="370"/>
      <c r="HX1175" s="370"/>
      <c r="HY1175" s="370"/>
      <c r="HZ1175" s="370"/>
      <c r="IA1175" s="370"/>
      <c r="IB1175" s="370"/>
      <c r="IC1175" s="370"/>
      <c r="ID1175" s="370"/>
      <c r="IE1175" s="370"/>
      <c r="IF1175" s="370"/>
      <c r="IG1175" s="370"/>
      <c r="IH1175" s="370"/>
      <c r="II1175" s="370"/>
      <c r="IJ1175" s="370"/>
      <c r="IK1175" s="370"/>
    </row>
    <row r="1176" spans="1:245" s="363" customFormat="1" ht="13.5">
      <c r="A1176" s="543"/>
      <c r="B1176" s="543"/>
      <c r="C1176" s="543"/>
      <c r="D1176" s="543"/>
      <c r="E1176" s="695"/>
      <c r="F1176" s="695"/>
      <c r="G1176" s="695"/>
      <c r="H1176" s="695"/>
      <c r="I1176" s="543"/>
      <c r="J1176" s="723">
        <v>81139</v>
      </c>
      <c r="K1176" s="723">
        <v>61231</v>
      </c>
      <c r="EV1176" s="370"/>
      <c r="EW1176" s="370"/>
      <c r="EX1176" s="370"/>
      <c r="EY1176" s="370"/>
      <c r="EZ1176" s="370"/>
      <c r="FA1176" s="370"/>
      <c r="FB1176" s="370"/>
      <c r="FC1176" s="370"/>
      <c r="FD1176" s="370"/>
      <c r="FE1176" s="370"/>
      <c r="FF1176" s="370"/>
      <c r="FG1176" s="370"/>
      <c r="FH1176" s="370"/>
      <c r="FI1176" s="370"/>
      <c r="FJ1176" s="370"/>
      <c r="FK1176" s="370"/>
      <c r="FL1176" s="370"/>
      <c r="FM1176" s="370"/>
      <c r="FN1176" s="370"/>
      <c r="FO1176" s="370"/>
      <c r="FP1176" s="370"/>
      <c r="FQ1176" s="370"/>
      <c r="FR1176" s="370"/>
      <c r="FS1176" s="370"/>
      <c r="FT1176" s="370"/>
      <c r="FU1176" s="370"/>
      <c r="FV1176" s="370"/>
      <c r="FW1176" s="370"/>
      <c r="FX1176" s="370"/>
      <c r="FY1176" s="370"/>
      <c r="FZ1176" s="370"/>
      <c r="GA1176" s="370"/>
      <c r="GB1176" s="370"/>
      <c r="GC1176" s="370"/>
      <c r="GD1176" s="370"/>
      <c r="GE1176" s="370"/>
      <c r="GF1176" s="370"/>
      <c r="GG1176" s="370"/>
      <c r="GH1176" s="370"/>
      <c r="GI1176" s="370"/>
      <c r="GJ1176" s="370"/>
      <c r="GK1176" s="370"/>
      <c r="GL1176" s="370"/>
      <c r="GM1176" s="370"/>
      <c r="GN1176" s="370"/>
      <c r="GO1176" s="370"/>
      <c r="GP1176" s="370"/>
      <c r="GQ1176" s="370"/>
      <c r="GR1176" s="370"/>
      <c r="GS1176" s="370"/>
      <c r="GT1176" s="370"/>
      <c r="GU1176" s="370"/>
      <c r="GV1176" s="370"/>
      <c r="GW1176" s="370"/>
      <c r="GX1176" s="370"/>
      <c r="GY1176" s="370"/>
      <c r="GZ1176" s="370"/>
      <c r="HA1176" s="370"/>
      <c r="HB1176" s="370"/>
      <c r="HC1176" s="370"/>
      <c r="HD1176" s="370"/>
      <c r="HE1176" s="370"/>
      <c r="HF1176" s="370"/>
      <c r="HG1176" s="370"/>
      <c r="HH1176" s="370"/>
      <c r="HI1176" s="370"/>
      <c r="HJ1176" s="370"/>
      <c r="HK1176" s="370"/>
      <c r="HL1176" s="370"/>
      <c r="HM1176" s="370"/>
      <c r="HN1176" s="370"/>
      <c r="HO1176" s="370"/>
      <c r="HP1176" s="370"/>
      <c r="HQ1176" s="370"/>
      <c r="HR1176" s="370"/>
      <c r="HS1176" s="370"/>
      <c r="HT1176" s="370"/>
      <c r="HU1176" s="370"/>
      <c r="HV1176" s="370"/>
      <c r="HW1176" s="370"/>
      <c r="HX1176" s="370"/>
      <c r="HY1176" s="370"/>
      <c r="HZ1176" s="370"/>
      <c r="IA1176" s="370"/>
      <c r="IB1176" s="370"/>
      <c r="IC1176" s="370"/>
      <c r="ID1176" s="370"/>
      <c r="IE1176" s="370"/>
      <c r="IF1176" s="370"/>
      <c r="IG1176" s="370"/>
      <c r="IH1176" s="370"/>
      <c r="II1176" s="370"/>
      <c r="IJ1176" s="370"/>
      <c r="IK1176" s="370"/>
    </row>
    <row r="1177" spans="1:245" s="363" customFormat="1" ht="13.5">
      <c r="A1177" s="367"/>
      <c r="B1177" s="367"/>
      <c r="C1177" s="367"/>
      <c r="D1177" s="367"/>
      <c r="E1177" s="425"/>
      <c r="F1177" s="425"/>
      <c r="G1177" s="425"/>
      <c r="H1177" s="425"/>
      <c r="I1177" s="367"/>
      <c r="J1177" s="389"/>
      <c r="K1177" s="389"/>
      <c r="EV1177" s="370"/>
      <c r="EW1177" s="370"/>
      <c r="EX1177" s="370"/>
      <c r="EY1177" s="370"/>
      <c r="EZ1177" s="370"/>
      <c r="FA1177" s="370"/>
      <c r="FB1177" s="370"/>
      <c r="FC1177" s="370"/>
      <c r="FD1177" s="370"/>
      <c r="FE1177" s="370"/>
      <c r="FF1177" s="370"/>
      <c r="FG1177" s="370"/>
      <c r="FH1177" s="370"/>
      <c r="FI1177" s="370"/>
      <c r="FJ1177" s="370"/>
      <c r="FK1177" s="370"/>
      <c r="FL1177" s="370"/>
      <c r="FM1177" s="370"/>
      <c r="FN1177" s="370"/>
      <c r="FO1177" s="370"/>
      <c r="FP1177" s="370"/>
      <c r="FQ1177" s="370"/>
      <c r="FR1177" s="370"/>
      <c r="FS1177" s="370"/>
      <c r="FT1177" s="370"/>
      <c r="FU1177" s="370"/>
      <c r="FV1177" s="370"/>
      <c r="FW1177" s="370"/>
      <c r="FX1177" s="370"/>
      <c r="FY1177" s="370"/>
      <c r="FZ1177" s="370"/>
      <c r="GA1177" s="370"/>
      <c r="GB1177" s="370"/>
      <c r="GC1177" s="370"/>
      <c r="GD1177" s="370"/>
      <c r="GE1177" s="370"/>
      <c r="GF1177" s="370"/>
      <c r="GG1177" s="370"/>
      <c r="GH1177" s="370"/>
      <c r="GI1177" s="370"/>
      <c r="GJ1177" s="370"/>
      <c r="GK1177" s="370"/>
      <c r="GL1177" s="370"/>
      <c r="GM1177" s="370"/>
      <c r="GN1177" s="370"/>
      <c r="GO1177" s="370"/>
      <c r="GP1177" s="370"/>
      <c r="GQ1177" s="370"/>
      <c r="GR1177" s="370"/>
      <c r="GS1177" s="370"/>
      <c r="GT1177" s="370"/>
      <c r="GU1177" s="370"/>
      <c r="GV1177" s="370"/>
      <c r="GW1177" s="370"/>
      <c r="GX1177" s="370"/>
      <c r="GY1177" s="370"/>
      <c r="GZ1177" s="370"/>
      <c r="HA1177" s="370"/>
      <c r="HB1177" s="370"/>
      <c r="HC1177" s="370"/>
      <c r="HD1177" s="370"/>
      <c r="HE1177" s="370"/>
      <c r="HF1177" s="370"/>
      <c r="HG1177" s="370"/>
      <c r="HH1177" s="370"/>
      <c r="HI1177" s="370"/>
      <c r="HJ1177" s="370"/>
      <c r="HK1177" s="370"/>
      <c r="HL1177" s="370"/>
      <c r="HM1177" s="370"/>
      <c r="HN1177" s="370"/>
      <c r="HO1177" s="370"/>
      <c r="HP1177" s="370"/>
      <c r="HQ1177" s="370"/>
      <c r="HR1177" s="370"/>
      <c r="HS1177" s="370"/>
      <c r="HT1177" s="370"/>
      <c r="HU1177" s="370"/>
      <c r="HV1177" s="370"/>
      <c r="HW1177" s="370"/>
      <c r="HX1177" s="370"/>
      <c r="HY1177" s="370"/>
      <c r="HZ1177" s="370"/>
      <c r="IA1177" s="370"/>
      <c r="IB1177" s="370"/>
      <c r="IC1177" s="370"/>
      <c r="ID1177" s="370"/>
      <c r="IE1177" s="370"/>
      <c r="IF1177" s="370"/>
      <c r="IG1177" s="370"/>
      <c r="IH1177" s="370"/>
      <c r="II1177" s="370"/>
      <c r="IJ1177" s="370"/>
      <c r="IK1177" s="370"/>
    </row>
    <row r="1178" spans="1:245" s="363" customFormat="1" ht="41.25" customHeight="1">
      <c r="A1178" s="1049" t="s">
        <v>110</v>
      </c>
      <c r="B1178" s="1049"/>
      <c r="C1178" s="1049"/>
      <c r="D1178" s="1049"/>
      <c r="E1178" s="1049"/>
      <c r="F1178" s="1049"/>
      <c r="G1178" s="1049"/>
      <c r="H1178" s="1049"/>
      <c r="I1178" s="1049"/>
      <c r="J1178" s="1049"/>
      <c r="K1178" s="1049"/>
      <c r="EV1178" s="370"/>
      <c r="EW1178" s="370"/>
      <c r="EX1178" s="370"/>
      <c r="EY1178" s="370"/>
      <c r="EZ1178" s="370"/>
      <c r="FA1178" s="370"/>
      <c r="FB1178" s="370"/>
      <c r="FC1178" s="370"/>
      <c r="FD1178" s="370"/>
      <c r="FE1178" s="370"/>
      <c r="FF1178" s="370"/>
      <c r="FG1178" s="370"/>
      <c r="FH1178" s="370"/>
      <c r="FI1178" s="370"/>
      <c r="FJ1178" s="370"/>
      <c r="FK1178" s="370"/>
      <c r="FL1178" s="370"/>
      <c r="FM1178" s="370"/>
      <c r="FN1178" s="370"/>
      <c r="FO1178" s="370"/>
      <c r="FP1178" s="370"/>
      <c r="FQ1178" s="370"/>
      <c r="FR1178" s="370"/>
      <c r="FS1178" s="370"/>
      <c r="FT1178" s="370"/>
      <c r="FU1178" s="370"/>
      <c r="FV1178" s="370"/>
      <c r="FW1178" s="370"/>
      <c r="FX1178" s="370"/>
      <c r="FY1178" s="370"/>
      <c r="FZ1178" s="370"/>
      <c r="GA1178" s="370"/>
      <c r="GB1178" s="370"/>
      <c r="GC1178" s="370"/>
      <c r="GD1178" s="370"/>
      <c r="GE1178" s="370"/>
      <c r="GF1178" s="370"/>
      <c r="GG1178" s="370"/>
      <c r="GH1178" s="370"/>
      <c r="GI1178" s="370"/>
      <c r="GJ1178" s="370"/>
      <c r="GK1178" s="370"/>
      <c r="GL1178" s="370"/>
      <c r="GM1178" s="370"/>
      <c r="GN1178" s="370"/>
      <c r="GO1178" s="370"/>
      <c r="GP1178" s="370"/>
      <c r="GQ1178" s="370"/>
      <c r="GR1178" s="370"/>
      <c r="GS1178" s="370"/>
      <c r="GT1178" s="370"/>
      <c r="GU1178" s="370"/>
      <c r="GV1178" s="370"/>
      <c r="GW1178" s="370"/>
      <c r="GX1178" s="370"/>
      <c r="GY1178" s="370"/>
      <c r="GZ1178" s="370"/>
      <c r="HA1178" s="370"/>
      <c r="HB1178" s="370"/>
      <c r="HC1178" s="370"/>
      <c r="HD1178" s="370"/>
      <c r="HE1178" s="370"/>
      <c r="HF1178" s="370"/>
      <c r="HG1178" s="370"/>
      <c r="HH1178" s="370"/>
      <c r="HI1178" s="370"/>
      <c r="HJ1178" s="370"/>
      <c r="HK1178" s="370"/>
      <c r="HL1178" s="370"/>
      <c r="HM1178" s="370"/>
      <c r="HN1178" s="370"/>
      <c r="HO1178" s="370"/>
      <c r="HP1178" s="370"/>
      <c r="HQ1178" s="370"/>
      <c r="HR1178" s="370"/>
      <c r="HS1178" s="370"/>
      <c r="HT1178" s="370"/>
      <c r="HU1178" s="370"/>
      <c r="HV1178" s="370"/>
      <c r="HW1178" s="370"/>
      <c r="HX1178" s="370"/>
      <c r="HY1178" s="370"/>
      <c r="HZ1178" s="370"/>
      <c r="IA1178" s="370"/>
      <c r="IB1178" s="370"/>
      <c r="IC1178" s="370"/>
      <c r="ID1178" s="370"/>
      <c r="IE1178" s="370"/>
      <c r="IF1178" s="370"/>
      <c r="IG1178" s="370"/>
      <c r="IH1178" s="370"/>
      <c r="II1178" s="370"/>
      <c r="IJ1178" s="370"/>
      <c r="IK1178" s="370"/>
    </row>
    <row r="1179" spans="5:245" s="363" customFormat="1" ht="6" customHeight="1">
      <c r="E1179" s="422"/>
      <c r="F1179" s="422"/>
      <c r="G1179" s="422"/>
      <c r="H1179" s="422"/>
      <c r="J1179" s="389"/>
      <c r="K1179" s="389"/>
      <c r="EV1179" s="370"/>
      <c r="EW1179" s="370"/>
      <c r="EX1179" s="370"/>
      <c r="EY1179" s="370"/>
      <c r="EZ1179" s="370"/>
      <c r="FA1179" s="370"/>
      <c r="FB1179" s="370"/>
      <c r="FC1179" s="370"/>
      <c r="FD1179" s="370"/>
      <c r="FE1179" s="370"/>
      <c r="FF1179" s="370"/>
      <c r="FG1179" s="370"/>
      <c r="FH1179" s="370"/>
      <c r="FI1179" s="370"/>
      <c r="FJ1179" s="370"/>
      <c r="FK1179" s="370"/>
      <c r="FL1179" s="370"/>
      <c r="FM1179" s="370"/>
      <c r="FN1179" s="370"/>
      <c r="FO1179" s="370"/>
      <c r="FP1179" s="370"/>
      <c r="FQ1179" s="370"/>
      <c r="FR1179" s="370"/>
      <c r="FS1179" s="370"/>
      <c r="FT1179" s="370"/>
      <c r="FU1179" s="370"/>
      <c r="FV1179" s="370"/>
      <c r="FW1179" s="370"/>
      <c r="FX1179" s="370"/>
      <c r="FY1179" s="370"/>
      <c r="FZ1179" s="370"/>
      <c r="GA1179" s="370"/>
      <c r="GB1179" s="370"/>
      <c r="GC1179" s="370"/>
      <c r="GD1179" s="370"/>
      <c r="GE1179" s="370"/>
      <c r="GF1179" s="370"/>
      <c r="GG1179" s="370"/>
      <c r="GH1179" s="370"/>
      <c r="GI1179" s="370"/>
      <c r="GJ1179" s="370"/>
      <c r="GK1179" s="370"/>
      <c r="GL1179" s="370"/>
      <c r="GM1179" s="370"/>
      <c r="GN1179" s="370"/>
      <c r="GO1179" s="370"/>
      <c r="GP1179" s="370"/>
      <c r="GQ1179" s="370"/>
      <c r="GR1179" s="370"/>
      <c r="GS1179" s="370"/>
      <c r="GT1179" s="370"/>
      <c r="GU1179" s="370"/>
      <c r="GV1179" s="370"/>
      <c r="GW1179" s="370"/>
      <c r="GX1179" s="370"/>
      <c r="GY1179" s="370"/>
      <c r="GZ1179" s="370"/>
      <c r="HA1179" s="370"/>
      <c r="HB1179" s="370"/>
      <c r="HC1179" s="370"/>
      <c r="HD1179" s="370"/>
      <c r="HE1179" s="370"/>
      <c r="HF1179" s="370"/>
      <c r="HG1179" s="370"/>
      <c r="HH1179" s="370"/>
      <c r="HI1179" s="370"/>
      <c r="HJ1179" s="370"/>
      <c r="HK1179" s="370"/>
      <c r="HL1179" s="370"/>
      <c r="HM1179" s="370"/>
      <c r="HN1179" s="370"/>
      <c r="HO1179" s="370"/>
      <c r="HP1179" s="370"/>
      <c r="HQ1179" s="370"/>
      <c r="HR1179" s="370"/>
      <c r="HS1179" s="370"/>
      <c r="HT1179" s="370"/>
      <c r="HU1179" s="370"/>
      <c r="HV1179" s="370"/>
      <c r="HW1179" s="370"/>
      <c r="HX1179" s="370"/>
      <c r="HY1179" s="370"/>
      <c r="HZ1179" s="370"/>
      <c r="IA1179" s="370"/>
      <c r="IB1179" s="370"/>
      <c r="IC1179" s="370"/>
      <c r="ID1179" s="370"/>
      <c r="IE1179" s="370"/>
      <c r="IF1179" s="370"/>
      <c r="IG1179" s="370"/>
      <c r="IH1179" s="370"/>
      <c r="II1179" s="370"/>
      <c r="IJ1179" s="370"/>
      <c r="IK1179" s="370"/>
    </row>
    <row r="1180" spans="1:245" s="363" customFormat="1" ht="54" customHeight="1">
      <c r="A1180" s="1049" t="s">
        <v>773</v>
      </c>
      <c r="B1180" s="1049"/>
      <c r="C1180" s="1049"/>
      <c r="D1180" s="1049"/>
      <c r="E1180" s="1049"/>
      <c r="F1180" s="1049"/>
      <c r="G1180" s="1049"/>
      <c r="H1180" s="1049"/>
      <c r="I1180" s="1049"/>
      <c r="J1180" s="1049"/>
      <c r="K1180" s="1049"/>
      <c r="EV1180" s="370"/>
      <c r="EW1180" s="370"/>
      <c r="EX1180" s="370"/>
      <c r="EY1180" s="370"/>
      <c r="EZ1180" s="370"/>
      <c r="FA1180" s="370"/>
      <c r="FB1180" s="370"/>
      <c r="FC1180" s="370"/>
      <c r="FD1180" s="370"/>
      <c r="FE1180" s="370"/>
      <c r="FF1180" s="370"/>
      <c r="FG1180" s="370"/>
      <c r="FH1180" s="370"/>
      <c r="FI1180" s="370"/>
      <c r="FJ1180" s="370"/>
      <c r="FK1180" s="370"/>
      <c r="FL1180" s="370"/>
      <c r="FM1180" s="370"/>
      <c r="FN1180" s="370"/>
      <c r="FO1180" s="370"/>
      <c r="FP1180" s="370"/>
      <c r="FQ1180" s="370"/>
      <c r="FR1180" s="370"/>
      <c r="FS1180" s="370"/>
      <c r="FT1180" s="370"/>
      <c r="FU1180" s="370"/>
      <c r="FV1180" s="370"/>
      <c r="FW1180" s="370"/>
      <c r="FX1180" s="370"/>
      <c r="FY1180" s="370"/>
      <c r="FZ1180" s="370"/>
      <c r="GA1180" s="370"/>
      <c r="GB1180" s="370"/>
      <c r="GC1180" s="370"/>
      <c r="GD1180" s="370"/>
      <c r="GE1180" s="370"/>
      <c r="GF1180" s="370"/>
      <c r="GG1180" s="370"/>
      <c r="GH1180" s="370"/>
      <c r="GI1180" s="370"/>
      <c r="GJ1180" s="370"/>
      <c r="GK1180" s="370"/>
      <c r="GL1180" s="370"/>
      <c r="GM1180" s="370"/>
      <c r="GN1180" s="370"/>
      <c r="GO1180" s="370"/>
      <c r="GP1180" s="370"/>
      <c r="GQ1180" s="370"/>
      <c r="GR1180" s="370"/>
      <c r="GS1180" s="370"/>
      <c r="GT1180" s="370"/>
      <c r="GU1180" s="370"/>
      <c r="GV1180" s="370"/>
      <c r="GW1180" s="370"/>
      <c r="GX1180" s="370"/>
      <c r="GY1180" s="370"/>
      <c r="GZ1180" s="370"/>
      <c r="HA1180" s="370"/>
      <c r="HB1180" s="370"/>
      <c r="HC1180" s="370"/>
      <c r="HD1180" s="370"/>
      <c r="HE1180" s="370"/>
      <c r="HF1180" s="370"/>
      <c r="HG1180" s="370"/>
      <c r="HH1180" s="370"/>
      <c r="HI1180" s="370"/>
      <c r="HJ1180" s="370"/>
      <c r="HK1180" s="370"/>
      <c r="HL1180" s="370"/>
      <c r="HM1180" s="370"/>
      <c r="HN1180" s="370"/>
      <c r="HO1180" s="370"/>
      <c r="HP1180" s="370"/>
      <c r="HQ1180" s="370"/>
      <c r="HR1180" s="370"/>
      <c r="HS1180" s="370"/>
      <c r="HT1180" s="370"/>
      <c r="HU1180" s="370"/>
      <c r="HV1180" s="370"/>
      <c r="HW1180" s="370"/>
      <c r="HX1180" s="370"/>
      <c r="HY1180" s="370"/>
      <c r="HZ1180" s="370"/>
      <c r="IA1180" s="370"/>
      <c r="IB1180" s="370"/>
      <c r="IC1180" s="370"/>
      <c r="ID1180" s="370"/>
      <c r="IE1180" s="370"/>
      <c r="IF1180" s="370"/>
      <c r="IG1180" s="370"/>
      <c r="IH1180" s="370"/>
      <c r="II1180" s="370"/>
      <c r="IJ1180" s="370"/>
      <c r="IK1180" s="370"/>
    </row>
    <row r="1181" spans="5:245" s="363" customFormat="1" ht="6" customHeight="1">
      <c r="E1181" s="422"/>
      <c r="F1181" s="422"/>
      <c r="G1181" s="422"/>
      <c r="H1181" s="422"/>
      <c r="J1181" s="389"/>
      <c r="K1181" s="389"/>
      <c r="EV1181" s="370"/>
      <c r="EW1181" s="370"/>
      <c r="EX1181" s="370"/>
      <c r="EY1181" s="370"/>
      <c r="EZ1181" s="370"/>
      <c r="FA1181" s="370"/>
      <c r="FB1181" s="370"/>
      <c r="FC1181" s="370"/>
      <c r="FD1181" s="370"/>
      <c r="FE1181" s="370"/>
      <c r="FF1181" s="370"/>
      <c r="FG1181" s="370"/>
      <c r="FH1181" s="370"/>
      <c r="FI1181" s="370"/>
      <c r="FJ1181" s="370"/>
      <c r="FK1181" s="370"/>
      <c r="FL1181" s="370"/>
      <c r="FM1181" s="370"/>
      <c r="FN1181" s="370"/>
      <c r="FO1181" s="370"/>
      <c r="FP1181" s="370"/>
      <c r="FQ1181" s="370"/>
      <c r="FR1181" s="370"/>
      <c r="FS1181" s="370"/>
      <c r="FT1181" s="370"/>
      <c r="FU1181" s="370"/>
      <c r="FV1181" s="370"/>
      <c r="FW1181" s="370"/>
      <c r="FX1181" s="370"/>
      <c r="FY1181" s="370"/>
      <c r="FZ1181" s="370"/>
      <c r="GA1181" s="370"/>
      <c r="GB1181" s="370"/>
      <c r="GC1181" s="370"/>
      <c r="GD1181" s="370"/>
      <c r="GE1181" s="370"/>
      <c r="GF1181" s="370"/>
      <c r="GG1181" s="370"/>
      <c r="GH1181" s="370"/>
      <c r="GI1181" s="370"/>
      <c r="GJ1181" s="370"/>
      <c r="GK1181" s="370"/>
      <c r="GL1181" s="370"/>
      <c r="GM1181" s="370"/>
      <c r="GN1181" s="370"/>
      <c r="GO1181" s="370"/>
      <c r="GP1181" s="370"/>
      <c r="GQ1181" s="370"/>
      <c r="GR1181" s="370"/>
      <c r="GS1181" s="370"/>
      <c r="GT1181" s="370"/>
      <c r="GU1181" s="370"/>
      <c r="GV1181" s="370"/>
      <c r="GW1181" s="370"/>
      <c r="GX1181" s="370"/>
      <c r="GY1181" s="370"/>
      <c r="GZ1181" s="370"/>
      <c r="HA1181" s="370"/>
      <c r="HB1181" s="370"/>
      <c r="HC1181" s="370"/>
      <c r="HD1181" s="370"/>
      <c r="HE1181" s="370"/>
      <c r="HF1181" s="370"/>
      <c r="HG1181" s="370"/>
      <c r="HH1181" s="370"/>
      <c r="HI1181" s="370"/>
      <c r="HJ1181" s="370"/>
      <c r="HK1181" s="370"/>
      <c r="HL1181" s="370"/>
      <c r="HM1181" s="370"/>
      <c r="HN1181" s="370"/>
      <c r="HO1181" s="370"/>
      <c r="HP1181" s="370"/>
      <c r="HQ1181" s="370"/>
      <c r="HR1181" s="370"/>
      <c r="HS1181" s="370"/>
      <c r="HT1181" s="370"/>
      <c r="HU1181" s="370"/>
      <c r="HV1181" s="370"/>
      <c r="HW1181" s="370"/>
      <c r="HX1181" s="370"/>
      <c r="HY1181" s="370"/>
      <c r="HZ1181" s="370"/>
      <c r="IA1181" s="370"/>
      <c r="IB1181" s="370"/>
      <c r="IC1181" s="370"/>
      <c r="ID1181" s="370"/>
      <c r="IE1181" s="370"/>
      <c r="IF1181" s="370"/>
      <c r="IG1181" s="370"/>
      <c r="IH1181" s="370"/>
      <c r="II1181" s="370"/>
      <c r="IJ1181" s="370"/>
      <c r="IK1181" s="370"/>
    </row>
    <row r="1182" spans="1:245" s="363" customFormat="1" ht="26.25" customHeight="1">
      <c r="A1182" s="1049" t="s">
        <v>490</v>
      </c>
      <c r="B1182" s="1049"/>
      <c r="C1182" s="1049"/>
      <c r="D1182" s="1049"/>
      <c r="E1182" s="1049"/>
      <c r="F1182" s="1049"/>
      <c r="G1182" s="1049"/>
      <c r="H1182" s="1049"/>
      <c r="I1182" s="1049"/>
      <c r="J1182" s="1049"/>
      <c r="K1182" s="1049"/>
      <c r="EV1182" s="370"/>
      <c r="EW1182" s="370"/>
      <c r="EX1182" s="370"/>
      <c r="EY1182" s="370"/>
      <c r="EZ1182" s="370"/>
      <c r="FA1182" s="370"/>
      <c r="FB1182" s="370"/>
      <c r="FC1182" s="370"/>
      <c r="FD1182" s="370"/>
      <c r="FE1182" s="370"/>
      <c r="FF1182" s="370"/>
      <c r="FG1182" s="370"/>
      <c r="FH1182" s="370"/>
      <c r="FI1182" s="370"/>
      <c r="FJ1182" s="370"/>
      <c r="FK1182" s="370"/>
      <c r="FL1182" s="370"/>
      <c r="FM1182" s="370"/>
      <c r="FN1182" s="370"/>
      <c r="FO1182" s="370"/>
      <c r="FP1182" s="370"/>
      <c r="FQ1182" s="370"/>
      <c r="FR1182" s="370"/>
      <c r="FS1182" s="370"/>
      <c r="FT1182" s="370"/>
      <c r="FU1182" s="370"/>
      <c r="FV1182" s="370"/>
      <c r="FW1182" s="370"/>
      <c r="FX1182" s="370"/>
      <c r="FY1182" s="370"/>
      <c r="FZ1182" s="370"/>
      <c r="GA1182" s="370"/>
      <c r="GB1182" s="370"/>
      <c r="GC1182" s="370"/>
      <c r="GD1182" s="370"/>
      <c r="GE1182" s="370"/>
      <c r="GF1182" s="370"/>
      <c r="GG1182" s="370"/>
      <c r="GH1182" s="370"/>
      <c r="GI1182" s="370"/>
      <c r="GJ1182" s="370"/>
      <c r="GK1182" s="370"/>
      <c r="GL1182" s="370"/>
      <c r="GM1182" s="370"/>
      <c r="GN1182" s="370"/>
      <c r="GO1182" s="370"/>
      <c r="GP1182" s="370"/>
      <c r="GQ1182" s="370"/>
      <c r="GR1182" s="370"/>
      <c r="GS1182" s="370"/>
      <c r="GT1182" s="370"/>
      <c r="GU1182" s="370"/>
      <c r="GV1182" s="370"/>
      <c r="GW1182" s="370"/>
      <c r="GX1182" s="370"/>
      <c r="GY1182" s="370"/>
      <c r="GZ1182" s="370"/>
      <c r="HA1182" s="370"/>
      <c r="HB1182" s="370"/>
      <c r="HC1182" s="370"/>
      <c r="HD1182" s="370"/>
      <c r="HE1182" s="370"/>
      <c r="HF1182" s="370"/>
      <c r="HG1182" s="370"/>
      <c r="HH1182" s="370"/>
      <c r="HI1182" s="370"/>
      <c r="HJ1182" s="370"/>
      <c r="HK1182" s="370"/>
      <c r="HL1182" s="370"/>
      <c r="HM1182" s="370"/>
      <c r="HN1182" s="370"/>
      <c r="HO1182" s="370"/>
      <c r="HP1182" s="370"/>
      <c r="HQ1182" s="370"/>
      <c r="HR1182" s="370"/>
      <c r="HS1182" s="370"/>
      <c r="HT1182" s="370"/>
      <c r="HU1182" s="370"/>
      <c r="HV1182" s="370"/>
      <c r="HW1182" s="370"/>
      <c r="HX1182" s="370"/>
      <c r="HY1182" s="370"/>
      <c r="HZ1182" s="370"/>
      <c r="IA1182" s="370"/>
      <c r="IB1182" s="370"/>
      <c r="IC1182" s="370"/>
      <c r="ID1182" s="370"/>
      <c r="IE1182" s="370"/>
      <c r="IF1182" s="370"/>
      <c r="IG1182" s="370"/>
      <c r="IH1182" s="370"/>
      <c r="II1182" s="370"/>
      <c r="IJ1182" s="370"/>
      <c r="IK1182" s="370"/>
    </row>
    <row r="1183" spans="1:245" s="363" customFormat="1" ht="6" customHeight="1">
      <c r="A1183" s="364"/>
      <c r="B1183" s="364"/>
      <c r="C1183" s="364"/>
      <c r="D1183" s="364"/>
      <c r="E1183" s="364"/>
      <c r="F1183" s="364"/>
      <c r="G1183" s="364"/>
      <c r="H1183" s="364"/>
      <c r="I1183" s="364"/>
      <c r="J1183" s="364"/>
      <c r="K1183" s="364"/>
      <c r="EV1183" s="370"/>
      <c r="EW1183" s="370"/>
      <c r="EX1183" s="370"/>
      <c r="EY1183" s="370"/>
      <c r="EZ1183" s="370"/>
      <c r="FA1183" s="370"/>
      <c r="FB1183" s="370"/>
      <c r="FC1183" s="370"/>
      <c r="FD1183" s="370"/>
      <c r="FE1183" s="370"/>
      <c r="FF1183" s="370"/>
      <c r="FG1183" s="370"/>
      <c r="FH1183" s="370"/>
      <c r="FI1183" s="370"/>
      <c r="FJ1183" s="370"/>
      <c r="FK1183" s="370"/>
      <c r="FL1183" s="370"/>
      <c r="FM1183" s="370"/>
      <c r="FN1183" s="370"/>
      <c r="FO1183" s="370"/>
      <c r="FP1183" s="370"/>
      <c r="FQ1183" s="370"/>
      <c r="FR1183" s="370"/>
      <c r="FS1183" s="370"/>
      <c r="FT1183" s="370"/>
      <c r="FU1183" s="370"/>
      <c r="FV1183" s="370"/>
      <c r="FW1183" s="370"/>
      <c r="FX1183" s="370"/>
      <c r="FY1183" s="370"/>
      <c r="FZ1183" s="370"/>
      <c r="GA1183" s="370"/>
      <c r="GB1183" s="370"/>
      <c r="GC1183" s="370"/>
      <c r="GD1183" s="370"/>
      <c r="GE1183" s="370"/>
      <c r="GF1183" s="370"/>
      <c r="GG1183" s="370"/>
      <c r="GH1183" s="370"/>
      <c r="GI1183" s="370"/>
      <c r="GJ1183" s="370"/>
      <c r="GK1183" s="370"/>
      <c r="GL1183" s="370"/>
      <c r="GM1183" s="370"/>
      <c r="GN1183" s="370"/>
      <c r="GO1183" s="370"/>
      <c r="GP1183" s="370"/>
      <c r="GQ1183" s="370"/>
      <c r="GR1183" s="370"/>
      <c r="GS1183" s="370"/>
      <c r="GT1183" s="370"/>
      <c r="GU1183" s="370"/>
      <c r="GV1183" s="370"/>
      <c r="GW1183" s="370"/>
      <c r="GX1183" s="370"/>
      <c r="GY1183" s="370"/>
      <c r="GZ1183" s="370"/>
      <c r="HA1183" s="370"/>
      <c r="HB1183" s="370"/>
      <c r="HC1183" s="370"/>
      <c r="HD1183" s="370"/>
      <c r="HE1183" s="370"/>
      <c r="HF1183" s="370"/>
      <c r="HG1183" s="370"/>
      <c r="HH1183" s="370"/>
      <c r="HI1183" s="370"/>
      <c r="HJ1183" s="370"/>
      <c r="HK1183" s="370"/>
      <c r="HL1183" s="370"/>
      <c r="HM1183" s="370"/>
      <c r="HN1183" s="370"/>
      <c r="HO1183" s="370"/>
      <c r="HP1183" s="370"/>
      <c r="HQ1183" s="370"/>
      <c r="HR1183" s="370"/>
      <c r="HS1183" s="370"/>
      <c r="HT1183" s="370"/>
      <c r="HU1183" s="370"/>
      <c r="HV1183" s="370"/>
      <c r="HW1183" s="370"/>
      <c r="HX1183" s="370"/>
      <c r="HY1183" s="370"/>
      <c r="HZ1183" s="370"/>
      <c r="IA1183" s="370"/>
      <c r="IB1183" s="370"/>
      <c r="IC1183" s="370"/>
      <c r="ID1183" s="370"/>
      <c r="IE1183" s="370"/>
      <c r="IF1183" s="370"/>
      <c r="IG1183" s="370"/>
      <c r="IH1183" s="370"/>
      <c r="II1183" s="370"/>
      <c r="IJ1183" s="370"/>
      <c r="IK1183" s="370"/>
    </row>
    <row r="1184" spans="1:245" s="363" customFormat="1" ht="13.5" customHeight="1">
      <c r="A1184" s="1049"/>
      <c r="B1184" s="1049"/>
      <c r="C1184" s="1049"/>
      <c r="D1184" s="1049"/>
      <c r="E1184" s="1049"/>
      <c r="F1184" s="1049"/>
      <c r="G1184" s="1049"/>
      <c r="H1184" s="1049"/>
      <c r="I1184" s="1049"/>
      <c r="J1184" s="1049"/>
      <c r="K1184" s="1049"/>
      <c r="EV1184" s="370"/>
      <c r="EW1184" s="370"/>
      <c r="EX1184" s="370"/>
      <c r="EY1184" s="370"/>
      <c r="EZ1184" s="370"/>
      <c r="FA1184" s="370"/>
      <c r="FB1184" s="370"/>
      <c r="FC1184" s="370"/>
      <c r="FD1184" s="370"/>
      <c r="FE1184" s="370"/>
      <c r="FF1184" s="370"/>
      <c r="FG1184" s="370"/>
      <c r="FH1184" s="370"/>
      <c r="FI1184" s="370"/>
      <c r="FJ1184" s="370"/>
      <c r="FK1184" s="370"/>
      <c r="FL1184" s="370"/>
      <c r="FM1184" s="370"/>
      <c r="FN1184" s="370"/>
      <c r="FO1184" s="370"/>
      <c r="FP1184" s="370"/>
      <c r="FQ1184" s="370"/>
      <c r="FR1184" s="370"/>
      <c r="FS1184" s="370"/>
      <c r="FT1184" s="370"/>
      <c r="FU1184" s="370"/>
      <c r="FV1184" s="370"/>
      <c r="FW1184" s="370"/>
      <c r="FX1184" s="370"/>
      <c r="FY1184" s="370"/>
      <c r="FZ1184" s="370"/>
      <c r="GA1184" s="370"/>
      <c r="GB1184" s="370"/>
      <c r="GC1184" s="370"/>
      <c r="GD1184" s="370"/>
      <c r="GE1184" s="370"/>
      <c r="GF1184" s="370"/>
      <c r="GG1184" s="370"/>
      <c r="GH1184" s="370"/>
      <c r="GI1184" s="370"/>
      <c r="GJ1184" s="370"/>
      <c r="GK1184" s="370"/>
      <c r="GL1184" s="370"/>
      <c r="GM1184" s="370"/>
      <c r="GN1184" s="370"/>
      <c r="GO1184" s="370"/>
      <c r="GP1184" s="370"/>
      <c r="GQ1184" s="370"/>
      <c r="GR1184" s="370"/>
      <c r="GS1184" s="370"/>
      <c r="GT1184" s="370"/>
      <c r="GU1184" s="370"/>
      <c r="GV1184" s="370"/>
      <c r="GW1184" s="370"/>
      <c r="GX1184" s="370"/>
      <c r="GY1184" s="370"/>
      <c r="GZ1184" s="370"/>
      <c r="HA1184" s="370"/>
      <c r="HB1184" s="370"/>
      <c r="HC1184" s="370"/>
      <c r="HD1184" s="370"/>
      <c r="HE1184" s="370"/>
      <c r="HF1184" s="370"/>
      <c r="HG1184" s="370"/>
      <c r="HH1184" s="370"/>
      <c r="HI1184" s="370"/>
      <c r="HJ1184" s="370"/>
      <c r="HK1184" s="370"/>
      <c r="HL1184" s="370"/>
      <c r="HM1184" s="370"/>
      <c r="HN1184" s="370"/>
      <c r="HO1184" s="370"/>
      <c r="HP1184" s="370"/>
      <c r="HQ1184" s="370"/>
      <c r="HR1184" s="370"/>
      <c r="HS1184" s="370"/>
      <c r="HT1184" s="370"/>
      <c r="HU1184" s="370"/>
      <c r="HV1184" s="370"/>
      <c r="HW1184" s="370"/>
      <c r="HX1184" s="370"/>
      <c r="HY1184" s="370"/>
      <c r="HZ1184" s="370"/>
      <c r="IA1184" s="370"/>
      <c r="IB1184" s="370"/>
      <c r="IC1184" s="370"/>
      <c r="ID1184" s="370"/>
      <c r="IE1184" s="370"/>
      <c r="IF1184" s="370"/>
      <c r="IG1184" s="370"/>
      <c r="IH1184" s="370"/>
      <c r="II1184" s="370"/>
      <c r="IJ1184" s="370"/>
      <c r="IK1184" s="370"/>
    </row>
    <row r="1185" spans="1:245" s="363" customFormat="1" ht="15.75">
      <c r="A1185" s="570" t="s">
        <v>74</v>
      </c>
      <c r="B1185" s="570"/>
      <c r="C1185" s="570"/>
      <c r="D1185" s="368"/>
      <c r="E1185" s="422"/>
      <c r="F1185" s="422"/>
      <c r="G1185" s="370"/>
      <c r="H1185" s="370"/>
      <c r="J1185" s="359"/>
      <c r="K1185" s="313"/>
      <c r="EE1185" s="370"/>
      <c r="ER1185" s="370"/>
      <c r="ES1185" s="370"/>
      <c r="ET1185" s="370"/>
      <c r="EV1185" s="370"/>
      <c r="EW1185" s="370"/>
      <c r="EX1185" s="370"/>
      <c r="EY1185" s="370"/>
      <c r="EZ1185" s="370"/>
      <c r="FH1185" s="370"/>
      <c r="FI1185" s="370"/>
      <c r="FJ1185" s="370"/>
      <c r="FK1185" s="370"/>
      <c r="FL1185" s="370"/>
      <c r="FM1185" s="370"/>
      <c r="FN1185" s="370"/>
      <c r="FO1185" s="370"/>
      <c r="FP1185" s="370"/>
      <c r="FQ1185" s="370"/>
      <c r="FR1185" s="370"/>
      <c r="FS1185" s="370"/>
      <c r="FT1185" s="370"/>
      <c r="FU1185" s="370"/>
      <c r="FV1185" s="370"/>
      <c r="FW1185" s="370"/>
      <c r="FX1185" s="370"/>
      <c r="FY1185" s="370"/>
      <c r="FZ1185" s="370"/>
      <c r="GA1185" s="370"/>
      <c r="GB1185" s="370"/>
      <c r="GC1185" s="370"/>
      <c r="GD1185" s="370"/>
      <c r="GE1185" s="370"/>
      <c r="GF1185" s="370"/>
      <c r="GG1185" s="370"/>
      <c r="GH1185" s="370"/>
      <c r="GI1185" s="370"/>
      <c r="GJ1185" s="370"/>
      <c r="GK1185" s="370"/>
      <c r="GL1185" s="370"/>
      <c r="GM1185" s="370"/>
      <c r="GN1185" s="370"/>
      <c r="GO1185" s="370"/>
      <c r="GP1185" s="370"/>
      <c r="GQ1185" s="370"/>
      <c r="GR1185" s="370"/>
      <c r="GS1185" s="370"/>
      <c r="GT1185" s="370"/>
      <c r="GU1185" s="370"/>
      <c r="GV1185" s="370"/>
      <c r="GW1185" s="370"/>
      <c r="GX1185" s="370"/>
      <c r="GY1185" s="370"/>
      <c r="GZ1185" s="370"/>
      <c r="HA1185" s="370"/>
      <c r="HB1185" s="370"/>
      <c r="HC1185" s="370"/>
      <c r="HD1185" s="370"/>
      <c r="HE1185" s="370"/>
      <c r="HF1185" s="370"/>
      <c r="HG1185" s="370"/>
      <c r="HH1185" s="370"/>
      <c r="HI1185" s="370"/>
      <c r="HJ1185" s="370"/>
      <c r="HK1185" s="370"/>
      <c r="HL1185" s="370"/>
      <c r="HM1185" s="370"/>
      <c r="HN1185" s="370"/>
      <c r="HO1185" s="370"/>
      <c r="HP1185" s="370"/>
      <c r="HQ1185" s="370"/>
      <c r="HR1185" s="370"/>
      <c r="HS1185" s="370"/>
      <c r="HT1185" s="370"/>
      <c r="HU1185" s="370"/>
      <c r="HV1185" s="370"/>
      <c r="HW1185" s="370"/>
      <c r="HX1185" s="370"/>
      <c r="HY1185" s="370"/>
      <c r="HZ1185" s="370"/>
      <c r="IA1185" s="370"/>
      <c r="IB1185" s="370"/>
      <c r="IC1185" s="370"/>
      <c r="ID1185" s="370"/>
      <c r="IE1185" s="370"/>
      <c r="IF1185" s="370"/>
      <c r="IG1185" s="370"/>
      <c r="IH1185" s="370"/>
      <c r="II1185" s="370"/>
      <c r="IJ1185" s="370"/>
      <c r="IK1185" s="370"/>
    </row>
    <row r="1186" spans="1:245" s="363" customFormat="1" ht="12.75" customHeight="1">
      <c r="A1186" s="424"/>
      <c r="B1186" s="424"/>
      <c r="C1186" s="424"/>
      <c r="D1186" s="424"/>
      <c r="E1186" s="392"/>
      <c r="F1186" s="392"/>
      <c r="G1186" s="392"/>
      <c r="H1186" s="392"/>
      <c r="I1186" s="392"/>
      <c r="J1186" s="721" t="s">
        <v>39</v>
      </c>
      <c r="K1186" s="721" t="s">
        <v>466</v>
      </c>
      <c r="EE1186" s="370"/>
      <c r="EF1186" s="370"/>
      <c r="EG1186" s="370"/>
      <c r="EH1186" s="370"/>
      <c r="EI1186" s="370"/>
      <c r="EV1186" s="370"/>
      <c r="EW1186" s="370"/>
      <c r="EX1186" s="370"/>
      <c r="EY1186" s="370"/>
      <c r="FG1186" s="370"/>
      <c r="FH1186" s="370"/>
      <c r="FK1186" s="370"/>
      <c r="FQ1186" s="370"/>
      <c r="FR1186" s="370"/>
      <c r="FS1186" s="370"/>
      <c r="FT1186" s="370"/>
      <c r="FU1186" s="370"/>
      <c r="FV1186" s="370"/>
      <c r="FW1186" s="370"/>
      <c r="FX1186" s="370"/>
      <c r="FY1186" s="370"/>
      <c r="FZ1186" s="370"/>
      <c r="GA1186" s="370"/>
      <c r="GB1186" s="370"/>
      <c r="GC1186" s="370"/>
      <c r="GD1186" s="370"/>
      <c r="GE1186" s="370"/>
      <c r="GF1186" s="370"/>
      <c r="GG1186" s="370"/>
      <c r="GH1186" s="370"/>
      <c r="GI1186" s="370"/>
      <c r="GJ1186" s="370"/>
      <c r="GK1186" s="370"/>
      <c r="GL1186" s="370"/>
      <c r="GM1186" s="370"/>
      <c r="GN1186" s="370"/>
      <c r="GO1186" s="370"/>
      <c r="GP1186" s="370"/>
      <c r="GQ1186" s="370"/>
      <c r="GR1186" s="370"/>
      <c r="GS1186" s="370"/>
      <c r="GT1186" s="370"/>
      <c r="GU1186" s="370"/>
      <c r="GV1186" s="370"/>
      <c r="GW1186" s="370"/>
      <c r="GX1186" s="370"/>
      <c r="GY1186" s="370"/>
      <c r="GZ1186" s="370"/>
      <c r="HA1186" s="370"/>
      <c r="HB1186" s="370"/>
      <c r="HC1186" s="370"/>
      <c r="HD1186" s="370"/>
      <c r="HE1186" s="370"/>
      <c r="HF1186" s="370"/>
      <c r="HG1186" s="370"/>
      <c r="HH1186" s="370"/>
      <c r="HI1186" s="370"/>
      <c r="HJ1186" s="370"/>
      <c r="HK1186" s="370"/>
      <c r="HL1186" s="370"/>
      <c r="HM1186" s="370"/>
      <c r="HN1186" s="370"/>
      <c r="HO1186" s="370"/>
      <c r="HP1186" s="370"/>
      <c r="HQ1186" s="370"/>
      <c r="HR1186" s="370"/>
      <c r="HS1186" s="370"/>
      <c r="HT1186" s="370"/>
      <c r="HU1186" s="370"/>
      <c r="HV1186" s="370"/>
      <c r="HW1186" s="370"/>
      <c r="HX1186" s="370"/>
      <c r="HY1186" s="370"/>
      <c r="HZ1186" s="370"/>
      <c r="IA1186" s="370"/>
      <c r="IB1186" s="370"/>
      <c r="IC1186" s="370"/>
      <c r="ID1186" s="370"/>
      <c r="IE1186" s="370"/>
      <c r="IF1186" s="370"/>
      <c r="IG1186" s="370"/>
      <c r="IH1186" s="370"/>
      <c r="II1186" s="370"/>
      <c r="IJ1186" s="370"/>
      <c r="IK1186" s="370"/>
    </row>
    <row r="1187" spans="1:245" s="363" customFormat="1" ht="13.5">
      <c r="A1187" s="596" t="s">
        <v>120</v>
      </c>
      <c r="B1187" s="596"/>
      <c r="C1187" s="596"/>
      <c r="D1187" s="596"/>
      <c r="E1187" s="618"/>
      <c r="F1187" s="618"/>
      <c r="G1187" s="618"/>
      <c r="H1187" s="597"/>
      <c r="I1187" s="619"/>
      <c r="J1187" s="627">
        <v>59381</v>
      </c>
      <c r="K1187" s="627">
        <v>38741</v>
      </c>
      <c r="EB1187" s="370"/>
      <c r="EC1187" s="370"/>
      <c r="ED1187" s="370"/>
      <c r="EE1187" s="370"/>
      <c r="EF1187" s="370"/>
      <c r="EI1187" s="370"/>
      <c r="EJ1187" s="370"/>
      <c r="EK1187" s="370"/>
      <c r="EL1187" s="370"/>
      <c r="EM1187" s="370"/>
      <c r="EN1187" s="370"/>
      <c r="EO1187" s="370"/>
      <c r="EP1187" s="370"/>
      <c r="EQ1187" s="370"/>
      <c r="ER1187" s="370"/>
      <c r="ES1187" s="370"/>
      <c r="ET1187" s="370"/>
      <c r="EU1187" s="370"/>
      <c r="EV1187" s="370"/>
      <c r="EW1187" s="370"/>
      <c r="EX1187" s="370"/>
      <c r="EY1187" s="370"/>
      <c r="FK1187" s="370"/>
      <c r="FL1187" s="370"/>
      <c r="FM1187" s="370"/>
      <c r="FN1187" s="370"/>
      <c r="FO1187" s="370"/>
      <c r="FP1187" s="370"/>
      <c r="FQ1187" s="370"/>
      <c r="FR1187" s="370"/>
      <c r="FS1187" s="370"/>
      <c r="FT1187" s="370"/>
      <c r="FU1187" s="370"/>
      <c r="FV1187" s="370"/>
      <c r="FW1187" s="370"/>
      <c r="FX1187" s="370"/>
      <c r="FY1187" s="370"/>
      <c r="FZ1187" s="370"/>
      <c r="GA1187" s="370"/>
      <c r="GB1187" s="370"/>
      <c r="GC1187" s="370"/>
      <c r="GD1187" s="370"/>
      <c r="GE1187" s="370"/>
      <c r="GF1187" s="370"/>
      <c r="GG1187" s="370"/>
      <c r="GH1187" s="370"/>
      <c r="GI1187" s="370"/>
      <c r="GJ1187" s="370"/>
      <c r="GK1187" s="370"/>
      <c r="GL1187" s="370"/>
      <c r="GM1187" s="370"/>
      <c r="GN1187" s="370"/>
      <c r="GO1187" s="370"/>
      <c r="GP1187" s="370"/>
      <c r="GQ1187" s="370"/>
      <c r="GR1187" s="370"/>
      <c r="GS1187" s="370"/>
      <c r="GT1187" s="370"/>
      <c r="GU1187" s="370"/>
      <c r="GV1187" s="370"/>
      <c r="GW1187" s="370"/>
      <c r="GX1187" s="370"/>
      <c r="GY1187" s="370"/>
      <c r="GZ1187" s="370"/>
      <c r="HA1187" s="370"/>
      <c r="HB1187" s="370"/>
      <c r="HC1187" s="370"/>
      <c r="HD1187" s="370"/>
      <c r="HE1187" s="370"/>
      <c r="HF1187" s="370"/>
      <c r="HG1187" s="370"/>
      <c r="HH1187" s="370"/>
      <c r="HI1187" s="370"/>
      <c r="HJ1187" s="370"/>
      <c r="HK1187" s="370"/>
      <c r="HL1187" s="370"/>
      <c r="HM1187" s="370"/>
      <c r="HN1187" s="370"/>
      <c r="HO1187" s="370"/>
      <c r="HP1187" s="370"/>
      <c r="HQ1187" s="370"/>
      <c r="HR1187" s="370"/>
      <c r="HS1187" s="370"/>
      <c r="HT1187" s="370"/>
      <c r="HU1187" s="370"/>
      <c r="HV1187" s="370"/>
      <c r="HW1187" s="370"/>
      <c r="HX1187" s="370"/>
      <c r="HY1187" s="370"/>
      <c r="HZ1187" s="370"/>
      <c r="IA1187" s="370"/>
      <c r="IB1187" s="370"/>
      <c r="IC1187" s="370"/>
      <c r="ID1187" s="370"/>
      <c r="IE1187" s="370"/>
      <c r="IF1187" s="370"/>
      <c r="IG1187" s="370"/>
      <c r="IH1187" s="370"/>
      <c r="II1187" s="370"/>
      <c r="IJ1187" s="370"/>
      <c r="IK1187" s="370"/>
    </row>
    <row r="1188" spans="1:245" s="363" customFormat="1" ht="13.5">
      <c r="A1188" s="577" t="s">
        <v>119</v>
      </c>
      <c r="B1188" s="577"/>
      <c r="C1188" s="577"/>
      <c r="D1188" s="577"/>
      <c r="E1188" s="633"/>
      <c r="F1188" s="633"/>
      <c r="G1188" s="633"/>
      <c r="H1188" s="633"/>
      <c r="I1188" s="633"/>
      <c r="J1188" s="622">
        <v>54637</v>
      </c>
      <c r="K1188" s="622">
        <v>44225</v>
      </c>
      <c r="DW1188" s="370"/>
      <c r="EC1188" s="370"/>
      <c r="EE1188" s="370"/>
      <c r="EH1188" s="370"/>
      <c r="EI1188" s="370"/>
      <c r="EJ1188" s="370"/>
      <c r="EK1188" s="370"/>
      <c r="EL1188" s="370"/>
      <c r="EM1188" s="370"/>
      <c r="EN1188" s="370"/>
      <c r="EO1188" s="370"/>
      <c r="EP1188" s="370"/>
      <c r="EQ1188" s="370"/>
      <c r="ER1188" s="370"/>
      <c r="ES1188" s="370"/>
      <c r="ET1188" s="370"/>
      <c r="EU1188" s="370"/>
      <c r="EV1188" s="370"/>
      <c r="EW1188" s="370"/>
      <c r="EX1188" s="370"/>
      <c r="FA1188" s="370"/>
      <c r="FE1188" s="370"/>
      <c r="FF1188" s="370"/>
      <c r="FG1188" s="370"/>
      <c r="FH1188" s="370"/>
      <c r="FI1188" s="370"/>
      <c r="FJ1188" s="370"/>
      <c r="FK1188" s="370"/>
      <c r="FL1188" s="370"/>
      <c r="FM1188" s="370"/>
      <c r="FN1188" s="370"/>
      <c r="FO1188" s="370"/>
      <c r="FP1188" s="370"/>
      <c r="FQ1188" s="370"/>
      <c r="FR1188" s="370"/>
      <c r="FS1188" s="370"/>
      <c r="FT1188" s="370"/>
      <c r="FU1188" s="370"/>
      <c r="FV1188" s="370"/>
      <c r="FW1188" s="370"/>
      <c r="FX1188" s="370"/>
      <c r="FY1188" s="370"/>
      <c r="FZ1188" s="370"/>
      <c r="GA1188" s="370"/>
      <c r="GB1188" s="370"/>
      <c r="GC1188" s="370"/>
      <c r="GD1188" s="370"/>
      <c r="GE1188" s="370"/>
      <c r="GF1188" s="370"/>
      <c r="GG1188" s="370"/>
      <c r="GH1188" s="370"/>
      <c r="GI1188" s="370"/>
      <c r="GJ1188" s="370"/>
      <c r="GK1188" s="370"/>
      <c r="GL1188" s="370"/>
      <c r="GM1188" s="370"/>
      <c r="GN1188" s="370"/>
      <c r="GO1188" s="370"/>
      <c r="GP1188" s="370"/>
      <c r="GQ1188" s="370"/>
      <c r="GR1188" s="370"/>
      <c r="GS1188" s="370"/>
      <c r="GT1188" s="370"/>
      <c r="GU1188" s="370"/>
      <c r="GV1188" s="370"/>
      <c r="GW1188" s="370"/>
      <c r="GX1188" s="370"/>
      <c r="GY1188" s="370"/>
      <c r="GZ1188" s="370"/>
      <c r="HA1188" s="370"/>
      <c r="HB1188" s="370"/>
      <c r="HC1188" s="370"/>
      <c r="HD1188" s="370"/>
      <c r="HE1188" s="370"/>
      <c r="HF1188" s="370"/>
      <c r="HG1188" s="370"/>
      <c r="HH1188" s="370"/>
      <c r="HI1188" s="370"/>
      <c r="HJ1188" s="370"/>
      <c r="HK1188" s="370"/>
      <c r="HL1188" s="370"/>
      <c r="HM1188" s="370"/>
      <c r="HN1188" s="370"/>
      <c r="HO1188" s="370"/>
      <c r="HP1188" s="370"/>
      <c r="HQ1188" s="370"/>
      <c r="HR1188" s="370"/>
      <c r="HS1188" s="370"/>
      <c r="HT1188" s="370"/>
      <c r="HU1188" s="370"/>
      <c r="HV1188" s="370"/>
      <c r="HW1188" s="370"/>
      <c r="HX1188" s="370"/>
      <c r="HY1188" s="370"/>
      <c r="HZ1188" s="370"/>
      <c r="IA1188" s="370"/>
      <c r="IB1188" s="370"/>
      <c r="IC1188" s="370"/>
      <c r="ID1188" s="370"/>
      <c r="IE1188" s="370"/>
      <c r="IF1188" s="370"/>
      <c r="IG1188" s="370"/>
      <c r="IH1188" s="370"/>
      <c r="II1188" s="370"/>
      <c r="IJ1188" s="370"/>
      <c r="IK1188" s="370"/>
    </row>
    <row r="1189" spans="1:245" s="363" customFormat="1" ht="13.5">
      <c r="A1189" s="580" t="s">
        <v>310</v>
      </c>
      <c r="B1189" s="580"/>
      <c r="C1189" s="580"/>
      <c r="D1189" s="580"/>
      <c r="E1189" s="620"/>
      <c r="F1189" s="620"/>
      <c r="G1189" s="620"/>
      <c r="H1189" s="620"/>
      <c r="I1189" s="621"/>
      <c r="J1189" s="622">
        <v>38488</v>
      </c>
      <c r="K1189" s="622">
        <v>28925</v>
      </c>
      <c r="EH1189" s="370"/>
      <c r="ES1189" s="370"/>
      <c r="EV1189" s="370"/>
      <c r="EX1189" s="370"/>
      <c r="FG1189" s="370"/>
      <c r="FH1189" s="370"/>
      <c r="FK1189" s="370"/>
      <c r="FL1189" s="370"/>
      <c r="FO1189" s="370"/>
      <c r="FP1189" s="370"/>
      <c r="FQ1189" s="370"/>
      <c r="FR1189" s="370"/>
      <c r="FS1189" s="370"/>
      <c r="FT1189" s="370"/>
      <c r="FU1189" s="370"/>
      <c r="FV1189" s="370"/>
      <c r="FW1189" s="370"/>
      <c r="FX1189" s="370"/>
      <c r="FY1189" s="370"/>
      <c r="FZ1189" s="370"/>
      <c r="GA1189" s="370"/>
      <c r="GB1189" s="370"/>
      <c r="GC1189" s="370"/>
      <c r="GD1189" s="370"/>
      <c r="GE1189" s="370"/>
      <c r="GF1189" s="370"/>
      <c r="GG1189" s="370"/>
      <c r="GH1189" s="370"/>
      <c r="GI1189" s="370"/>
      <c r="GJ1189" s="370"/>
      <c r="GK1189" s="370"/>
      <c r="GL1189" s="370"/>
      <c r="GM1189" s="370"/>
      <c r="GN1189" s="370"/>
      <c r="GO1189" s="370"/>
      <c r="GP1189" s="370"/>
      <c r="GQ1189" s="370"/>
      <c r="GR1189" s="370"/>
      <c r="GS1189" s="370"/>
      <c r="GT1189" s="370"/>
      <c r="GU1189" s="370"/>
      <c r="GV1189" s="370"/>
      <c r="GW1189" s="370"/>
      <c r="GX1189" s="370"/>
      <c r="GY1189" s="370"/>
      <c r="GZ1189" s="370"/>
      <c r="HA1189" s="370"/>
      <c r="HB1189" s="370"/>
      <c r="HC1189" s="370"/>
      <c r="HD1189" s="370"/>
      <c r="HE1189" s="370"/>
      <c r="HF1189" s="370"/>
      <c r="HG1189" s="370"/>
      <c r="HH1189" s="370"/>
      <c r="HI1189" s="370"/>
      <c r="HJ1189" s="370"/>
      <c r="HK1189" s="370"/>
      <c r="HL1189" s="370"/>
      <c r="HM1189" s="370"/>
      <c r="HN1189" s="370"/>
      <c r="HO1189" s="370"/>
      <c r="HP1189" s="370"/>
      <c r="HQ1189" s="370"/>
      <c r="HR1189" s="370"/>
      <c r="HS1189" s="370"/>
      <c r="HT1189" s="370"/>
      <c r="HU1189" s="370"/>
      <c r="HV1189" s="370"/>
      <c r="HW1189" s="370"/>
      <c r="HX1189" s="370"/>
      <c r="HY1189" s="370"/>
      <c r="HZ1189" s="370"/>
      <c r="IA1189" s="370"/>
      <c r="IB1189" s="370"/>
      <c r="IC1189" s="370"/>
      <c r="ID1189" s="370"/>
      <c r="IE1189" s="370"/>
      <c r="IF1189" s="370"/>
      <c r="IG1189" s="370"/>
      <c r="IH1189" s="370"/>
      <c r="II1189" s="370"/>
      <c r="IJ1189" s="370"/>
      <c r="IK1189" s="370"/>
    </row>
    <row r="1190" spans="1:245" s="363" customFormat="1" ht="13.5">
      <c r="A1190" s="543"/>
      <c r="B1190" s="543"/>
      <c r="C1190" s="543"/>
      <c r="D1190" s="543"/>
      <c r="E1190" s="543"/>
      <c r="F1190" s="543"/>
      <c r="G1190" s="543"/>
      <c r="H1190" s="543"/>
      <c r="I1190" s="693"/>
      <c r="J1190" s="723">
        <v>152506</v>
      </c>
      <c r="K1190" s="723">
        <v>111890</v>
      </c>
      <c r="ES1190" s="370"/>
      <c r="EV1190" s="370"/>
      <c r="EW1190" s="370"/>
      <c r="EX1190" s="370"/>
      <c r="EY1190" s="370"/>
      <c r="EZ1190" s="370"/>
      <c r="FA1190" s="370"/>
      <c r="FB1190" s="370"/>
      <c r="FC1190" s="370"/>
      <c r="FD1190" s="370"/>
      <c r="FE1190" s="370"/>
      <c r="FF1190" s="370"/>
      <c r="FG1190" s="370"/>
      <c r="FH1190" s="370"/>
      <c r="FI1190" s="370"/>
      <c r="FJ1190" s="370"/>
      <c r="FK1190" s="370"/>
      <c r="FL1190" s="370"/>
      <c r="FM1190" s="370"/>
      <c r="FN1190" s="370"/>
      <c r="FO1190" s="370"/>
      <c r="FP1190" s="370"/>
      <c r="FQ1190" s="370"/>
      <c r="FR1190" s="370"/>
      <c r="FS1190" s="370"/>
      <c r="FT1190" s="370"/>
      <c r="FU1190" s="370"/>
      <c r="FV1190" s="370"/>
      <c r="FW1190" s="370"/>
      <c r="FX1190" s="370"/>
      <c r="FY1190" s="370"/>
      <c r="FZ1190" s="370"/>
      <c r="GA1190" s="370"/>
      <c r="GB1190" s="370"/>
      <c r="GC1190" s="370"/>
      <c r="GD1190" s="370"/>
      <c r="GE1190" s="370"/>
      <c r="GF1190" s="370"/>
      <c r="GG1190" s="370"/>
      <c r="GH1190" s="370"/>
      <c r="GI1190" s="370"/>
      <c r="GJ1190" s="370"/>
      <c r="GK1190" s="370"/>
      <c r="GL1190" s="370"/>
      <c r="GM1190" s="370"/>
      <c r="GN1190" s="370"/>
      <c r="GO1190" s="370"/>
      <c r="GP1190" s="370"/>
      <c r="GQ1190" s="370"/>
      <c r="GR1190" s="370"/>
      <c r="GS1190" s="370"/>
      <c r="GT1190" s="370"/>
      <c r="GU1190" s="370"/>
      <c r="GV1190" s="370"/>
      <c r="GW1190" s="370"/>
      <c r="GX1190" s="370"/>
      <c r="GY1190" s="370"/>
      <c r="GZ1190" s="370"/>
      <c r="HA1190" s="370"/>
      <c r="HB1190" s="370"/>
      <c r="HC1190" s="370"/>
      <c r="HD1190" s="370"/>
      <c r="HE1190" s="370"/>
      <c r="HF1190" s="370"/>
      <c r="HG1190" s="370"/>
      <c r="HH1190" s="370"/>
      <c r="HI1190" s="370"/>
      <c r="HJ1190" s="370"/>
      <c r="HK1190" s="370"/>
      <c r="HL1190" s="370"/>
      <c r="HM1190" s="370"/>
      <c r="HN1190" s="370"/>
      <c r="HO1190" s="370"/>
      <c r="HP1190" s="370"/>
      <c r="HQ1190" s="370"/>
      <c r="HR1190" s="370"/>
      <c r="HS1190" s="370"/>
      <c r="HT1190" s="370"/>
      <c r="HU1190" s="370"/>
      <c r="HV1190" s="370"/>
      <c r="HW1190" s="370"/>
      <c r="HX1190" s="370"/>
      <c r="HY1190" s="370"/>
      <c r="HZ1190" s="370"/>
      <c r="IA1190" s="370"/>
      <c r="IB1190" s="370"/>
      <c r="IC1190" s="370"/>
      <c r="ID1190" s="370"/>
      <c r="IE1190" s="370"/>
      <c r="IF1190" s="370"/>
      <c r="IG1190" s="370"/>
      <c r="IH1190" s="370"/>
      <c r="II1190" s="370"/>
      <c r="IJ1190" s="370"/>
      <c r="IK1190" s="370"/>
    </row>
    <row r="1191" spans="1:245" s="363" customFormat="1" ht="13.5">
      <c r="A1191" s="367"/>
      <c r="B1191" s="367"/>
      <c r="C1191" s="367"/>
      <c r="D1191" s="367"/>
      <c r="E1191" s="367"/>
      <c r="F1191" s="367"/>
      <c r="G1191" s="367"/>
      <c r="H1191" s="416"/>
      <c r="I1191" s="392"/>
      <c r="J1191" s="389"/>
      <c r="K1191" s="389"/>
      <c r="ES1191" s="370"/>
      <c r="EV1191" s="370"/>
      <c r="EW1191" s="370"/>
      <c r="EX1191" s="370"/>
      <c r="EY1191" s="370"/>
      <c r="EZ1191" s="370"/>
      <c r="FA1191" s="370"/>
      <c r="FB1191" s="370"/>
      <c r="FC1191" s="370"/>
      <c r="FD1191" s="370"/>
      <c r="FE1191" s="370"/>
      <c r="FF1191" s="370"/>
      <c r="FG1191" s="370"/>
      <c r="FH1191" s="370"/>
      <c r="FI1191" s="370"/>
      <c r="FJ1191" s="370"/>
      <c r="FK1191" s="370"/>
      <c r="FL1191" s="370"/>
      <c r="FM1191" s="370"/>
      <c r="FN1191" s="370"/>
      <c r="FO1191" s="370"/>
      <c r="FP1191" s="370"/>
      <c r="FQ1191" s="370"/>
      <c r="FR1191" s="370"/>
      <c r="FS1191" s="370"/>
      <c r="FT1191" s="370"/>
      <c r="FU1191" s="370"/>
      <c r="FV1191" s="370"/>
      <c r="FW1191" s="370"/>
      <c r="FX1191" s="370"/>
      <c r="FY1191" s="370"/>
      <c r="FZ1191" s="370"/>
      <c r="GA1191" s="370"/>
      <c r="GB1191" s="370"/>
      <c r="GC1191" s="370"/>
      <c r="GD1191" s="370"/>
      <c r="GE1191" s="370"/>
      <c r="GF1191" s="370"/>
      <c r="GG1191" s="370"/>
      <c r="GH1191" s="370"/>
      <c r="GI1191" s="370"/>
      <c r="GJ1191" s="370"/>
      <c r="GK1191" s="370"/>
      <c r="GL1191" s="370"/>
      <c r="GM1191" s="370"/>
      <c r="GN1191" s="370"/>
      <c r="GO1191" s="370"/>
      <c r="GP1191" s="370"/>
      <c r="GQ1191" s="370"/>
      <c r="GR1191" s="370"/>
      <c r="GS1191" s="370"/>
      <c r="GT1191" s="370"/>
      <c r="GU1191" s="370"/>
      <c r="GV1191" s="370"/>
      <c r="GW1191" s="370"/>
      <c r="GX1191" s="370"/>
      <c r="GY1191" s="370"/>
      <c r="GZ1191" s="370"/>
      <c r="HA1191" s="370"/>
      <c r="HB1191" s="370"/>
      <c r="HC1191" s="370"/>
      <c r="HD1191" s="370"/>
      <c r="HE1191" s="370"/>
      <c r="HF1191" s="370"/>
      <c r="HG1191" s="370"/>
      <c r="HH1191" s="370"/>
      <c r="HI1191" s="370"/>
      <c r="HJ1191" s="370"/>
      <c r="HK1191" s="370"/>
      <c r="HL1191" s="370"/>
      <c r="HM1191" s="370"/>
      <c r="HN1191" s="370"/>
      <c r="HO1191" s="370"/>
      <c r="HP1191" s="370"/>
      <c r="HQ1191" s="370"/>
      <c r="HR1191" s="370"/>
      <c r="HS1191" s="370"/>
      <c r="HT1191" s="370"/>
      <c r="HU1191" s="370"/>
      <c r="HV1191" s="370"/>
      <c r="HW1191" s="370"/>
      <c r="HX1191" s="370"/>
      <c r="HY1191" s="370"/>
      <c r="HZ1191" s="370"/>
      <c r="IA1191" s="370"/>
      <c r="IB1191" s="370"/>
      <c r="IC1191" s="370"/>
      <c r="ID1191" s="370"/>
      <c r="IE1191" s="370"/>
      <c r="IF1191" s="370"/>
      <c r="IG1191" s="370"/>
      <c r="IH1191" s="370"/>
      <c r="II1191" s="370"/>
      <c r="IJ1191" s="370"/>
      <c r="IK1191" s="370"/>
    </row>
    <row r="1192" spans="1:178" ht="12.75" customHeight="1">
      <c r="A1192" s="594" t="s">
        <v>364</v>
      </c>
      <c r="B1192" s="594"/>
      <c r="C1192" s="594"/>
      <c r="D1192" s="594"/>
      <c r="E1192" s="812" t="s">
        <v>117</v>
      </c>
      <c r="F1192" s="813" t="s">
        <v>340</v>
      </c>
      <c r="G1192" s="792" t="s">
        <v>449</v>
      </c>
      <c r="H1192" s="743" t="s">
        <v>118</v>
      </c>
      <c r="I1192" s="455"/>
      <c r="J1192" s="814"/>
      <c r="K1192" s="815"/>
      <c r="EH1192" s="370"/>
      <c r="EI1192" s="370"/>
      <c r="EJ1192" s="370"/>
      <c r="EK1192" s="370"/>
      <c r="EL1192" s="370"/>
      <c r="EM1192" s="370"/>
      <c r="EN1192" s="370"/>
      <c r="EO1192" s="370"/>
      <c r="EP1192" s="370"/>
      <c r="EQ1192" s="370"/>
      <c r="ER1192" s="370"/>
      <c r="ES1192" s="370"/>
      <c r="EV1192" s="370"/>
      <c r="EX1192" s="370"/>
      <c r="EZ1192" s="370"/>
      <c r="FD1192" s="370"/>
      <c r="FE1192" s="370"/>
      <c r="FF1192" s="370"/>
      <c r="FG1192" s="370"/>
      <c r="FH1192" s="370"/>
      <c r="FK1192" s="370"/>
      <c r="FL1192" s="370"/>
      <c r="FP1192" s="370"/>
      <c r="FR1192" s="370"/>
      <c r="FT1192" s="370"/>
      <c r="FV1192" s="370"/>
    </row>
    <row r="1193" spans="1:177" ht="13.5">
      <c r="A1193" s="610" t="s">
        <v>491</v>
      </c>
      <c r="B1193" s="610"/>
      <c r="C1193" s="610"/>
      <c r="D1193" s="610"/>
      <c r="E1193" s="609" t="s">
        <v>824</v>
      </c>
      <c r="F1193" s="625" t="s">
        <v>199</v>
      </c>
      <c r="G1193" s="715">
        <v>0.0625</v>
      </c>
      <c r="H1193" s="717" t="s">
        <v>152</v>
      </c>
      <c r="I1193" s="713"/>
      <c r="J1193" s="646">
        <v>46932</v>
      </c>
      <c r="K1193" s="646">
        <v>30560</v>
      </c>
      <c r="FS1193" s="370"/>
      <c r="FU1193" s="370"/>
    </row>
    <row r="1194" spans="1:177" ht="13.5">
      <c r="A1194" s="585" t="s">
        <v>116</v>
      </c>
      <c r="B1194" s="585"/>
      <c r="C1194" s="585"/>
      <c r="D1194" s="585"/>
      <c r="E1194" s="607" t="s">
        <v>824</v>
      </c>
      <c r="F1194" s="623" t="s">
        <v>145</v>
      </c>
      <c r="G1194" s="718">
        <v>0.0743</v>
      </c>
      <c r="H1194" s="643" t="s">
        <v>152</v>
      </c>
      <c r="I1194" s="713"/>
      <c r="J1194" s="642">
        <v>31749</v>
      </c>
      <c r="K1194" s="642">
        <v>26437</v>
      </c>
      <c r="FS1194" s="370"/>
      <c r="FU1194" s="370"/>
    </row>
    <row r="1195" spans="1:178" ht="13.5">
      <c r="A1195" s="611" t="s">
        <v>825</v>
      </c>
      <c r="B1195" s="611"/>
      <c r="C1195" s="611"/>
      <c r="D1195" s="611"/>
      <c r="E1195" s="607" t="s">
        <v>824</v>
      </c>
      <c r="F1195" s="623" t="s">
        <v>199</v>
      </c>
      <c r="G1195" s="718">
        <v>0.0465</v>
      </c>
      <c r="H1195" s="643" t="s">
        <v>152</v>
      </c>
      <c r="I1195" s="713"/>
      <c r="J1195" s="641">
        <v>18892</v>
      </c>
      <c r="K1195" s="641">
        <v>14077</v>
      </c>
      <c r="FQ1195" s="370"/>
      <c r="FR1195" s="370"/>
      <c r="FS1195" s="370"/>
      <c r="FT1195" s="370"/>
      <c r="FU1195" s="370"/>
      <c r="FV1195" s="370"/>
    </row>
    <row r="1196" spans="1:178" ht="13.5">
      <c r="A1196" s="611" t="s">
        <v>491</v>
      </c>
      <c r="B1196" s="611"/>
      <c r="C1196" s="611"/>
      <c r="D1196" s="611"/>
      <c r="E1196" s="603" t="s">
        <v>824</v>
      </c>
      <c r="F1196" s="623" t="s">
        <v>199</v>
      </c>
      <c r="G1196" s="920" t="s">
        <v>105</v>
      </c>
      <c r="H1196" s="716" t="s">
        <v>152</v>
      </c>
      <c r="I1196" s="713"/>
      <c r="J1196" s="641">
        <v>12449</v>
      </c>
      <c r="K1196" s="641">
        <v>8181</v>
      </c>
      <c r="EG1196" s="370"/>
      <c r="EH1196" s="370"/>
      <c r="EI1196" s="370"/>
      <c r="EJ1196" s="370"/>
      <c r="EK1196" s="370"/>
      <c r="EL1196" s="370"/>
      <c r="EM1196" s="370"/>
      <c r="EN1196" s="370"/>
      <c r="EO1196" s="370"/>
      <c r="EP1196" s="370"/>
      <c r="EQ1196" s="370"/>
      <c r="ER1196" s="370"/>
      <c r="EU1196" s="370"/>
      <c r="EW1196" s="370"/>
      <c r="FI1196" s="370"/>
      <c r="FJ1196" s="370"/>
      <c r="FK1196" s="370"/>
      <c r="FR1196" s="370"/>
      <c r="FS1196" s="370"/>
      <c r="FT1196" s="370"/>
      <c r="FU1196" s="370"/>
      <c r="FV1196" s="370"/>
    </row>
    <row r="1197" spans="1:178" ht="13.5">
      <c r="A1197" s="611" t="s">
        <v>569</v>
      </c>
      <c r="B1197" s="611"/>
      <c r="C1197" s="611"/>
      <c r="D1197" s="611"/>
      <c r="E1197" s="603" t="s">
        <v>824</v>
      </c>
      <c r="F1197" s="623" t="s">
        <v>201</v>
      </c>
      <c r="G1197" s="716" t="s">
        <v>104</v>
      </c>
      <c r="H1197" s="716" t="s">
        <v>152</v>
      </c>
      <c r="I1197" s="713"/>
      <c r="J1197" s="641">
        <v>1382</v>
      </c>
      <c r="K1197" s="641">
        <v>1280</v>
      </c>
      <c r="EG1197" s="370"/>
      <c r="ES1197" s="370"/>
      <c r="EY1197" s="370"/>
      <c r="FH1197" s="370"/>
      <c r="FJ1197" s="370"/>
      <c r="FK1197" s="370"/>
      <c r="FN1197" s="370"/>
      <c r="FR1197" s="370"/>
      <c r="FS1197" s="370"/>
      <c r="FT1197" s="370"/>
      <c r="FV1197" s="370"/>
    </row>
    <row r="1198" spans="1:245" ht="13.5">
      <c r="A1198" s="611" t="s">
        <v>569</v>
      </c>
      <c r="B1198" s="611"/>
      <c r="C1198" s="611"/>
      <c r="D1198" s="611"/>
      <c r="E1198" s="603" t="s">
        <v>824</v>
      </c>
      <c r="F1198" s="623" t="s">
        <v>201</v>
      </c>
      <c r="G1198" s="716" t="s">
        <v>103</v>
      </c>
      <c r="H1198" s="716" t="s">
        <v>152</v>
      </c>
      <c r="I1198" s="713"/>
      <c r="J1198" s="641">
        <v>1351</v>
      </c>
      <c r="K1198" s="641">
        <v>1251</v>
      </c>
      <c r="EA1198" s="370"/>
      <c r="EB1198" s="370"/>
      <c r="EC1198" s="370"/>
      <c r="ED1198" s="370"/>
      <c r="EE1198" s="370"/>
      <c r="EH1198" s="370"/>
      <c r="EI1198" s="370"/>
      <c r="EJ1198" s="370"/>
      <c r="EK1198" s="370"/>
      <c r="EL1198" s="370"/>
      <c r="EM1198" s="370"/>
      <c r="EN1198" s="370"/>
      <c r="EO1198" s="370"/>
      <c r="EP1198" s="370"/>
      <c r="EQ1198" s="370"/>
      <c r="ER1198" s="370"/>
      <c r="ES1198" s="370"/>
      <c r="ET1198" s="370"/>
      <c r="EU1198" s="370"/>
      <c r="EV1198" s="370"/>
      <c r="EW1198" s="370"/>
      <c r="EX1198" s="370"/>
      <c r="FJ1198" s="370"/>
      <c r="FK1198" s="370"/>
      <c r="FL1198" s="370"/>
      <c r="FM1198" s="370"/>
      <c r="FN1198" s="370"/>
      <c r="FO1198" s="370"/>
      <c r="FP1198" s="370"/>
      <c r="FQ1198" s="370"/>
      <c r="FR1198" s="370"/>
      <c r="FS1198" s="370"/>
      <c r="FT1198" s="370"/>
      <c r="FU1198" s="370"/>
      <c r="FV1198" s="370"/>
      <c r="FW1198" s="370"/>
      <c r="FX1198" s="370"/>
      <c r="FY1198" s="370"/>
      <c r="FZ1198" s="370"/>
      <c r="GA1198" s="370"/>
      <c r="GB1198" s="370"/>
      <c r="GC1198" s="370"/>
      <c r="GD1198" s="370"/>
      <c r="GE1198" s="370"/>
      <c r="GF1198" s="370"/>
      <c r="GG1198" s="370"/>
      <c r="GH1198" s="370"/>
      <c r="GI1198" s="370"/>
      <c r="GJ1198" s="370"/>
      <c r="GK1198" s="370"/>
      <c r="GL1198" s="370"/>
      <c r="GM1198" s="370"/>
      <c r="GN1198" s="370"/>
      <c r="GO1198" s="370"/>
      <c r="GP1198" s="370"/>
      <c r="GQ1198" s="370"/>
      <c r="GR1198" s="370"/>
      <c r="GS1198" s="370"/>
      <c r="GT1198" s="370"/>
      <c r="GU1198" s="370"/>
      <c r="GV1198" s="370"/>
      <c r="GW1198" s="370"/>
      <c r="GX1198" s="370"/>
      <c r="GY1198" s="370"/>
      <c r="GZ1198" s="370"/>
      <c r="HA1198" s="370"/>
      <c r="HB1198" s="370"/>
      <c r="HC1198" s="370"/>
      <c r="HD1198" s="370"/>
      <c r="HE1198" s="370"/>
      <c r="HF1198" s="370"/>
      <c r="HG1198" s="370"/>
      <c r="HH1198" s="370"/>
      <c r="HI1198" s="370"/>
      <c r="HJ1198" s="370"/>
      <c r="HK1198" s="370"/>
      <c r="HL1198" s="370"/>
      <c r="HM1198" s="370"/>
      <c r="HN1198" s="370"/>
      <c r="HO1198" s="370"/>
      <c r="HP1198" s="370"/>
      <c r="HQ1198" s="370"/>
      <c r="HR1198" s="370"/>
      <c r="HS1198" s="370"/>
      <c r="HT1198" s="370"/>
      <c r="HU1198" s="370"/>
      <c r="HV1198" s="370"/>
      <c r="HW1198" s="370"/>
      <c r="HX1198" s="370"/>
      <c r="HY1198" s="370"/>
      <c r="HZ1198" s="370"/>
      <c r="IA1198" s="370"/>
      <c r="IB1198" s="370"/>
      <c r="IC1198" s="370"/>
      <c r="ID1198" s="370"/>
      <c r="IE1198" s="370"/>
      <c r="IF1198" s="370"/>
      <c r="IG1198" s="370"/>
      <c r="IH1198" s="370"/>
      <c r="II1198" s="370"/>
      <c r="IJ1198" s="370"/>
      <c r="IK1198" s="370"/>
    </row>
    <row r="1199" spans="1:178" ht="13.5">
      <c r="A1199" s="611" t="s">
        <v>569</v>
      </c>
      <c r="B1199" s="611"/>
      <c r="C1199" s="611"/>
      <c r="D1199" s="611"/>
      <c r="E1199" s="611" t="s">
        <v>824</v>
      </c>
      <c r="F1199" s="623" t="s">
        <v>201</v>
      </c>
      <c r="G1199" s="716" t="s">
        <v>102</v>
      </c>
      <c r="H1199" s="716" t="s">
        <v>152</v>
      </c>
      <c r="I1199" s="713"/>
      <c r="J1199" s="641">
        <v>1263</v>
      </c>
      <c r="K1199" s="641">
        <v>1180</v>
      </c>
      <c r="EB1199" s="370"/>
      <c r="EC1199" s="370"/>
      <c r="ED1199" s="370"/>
      <c r="EE1199" s="370"/>
      <c r="EF1199" s="370"/>
      <c r="ER1199" s="370"/>
      <c r="FD1199" s="370"/>
      <c r="FE1199" s="370"/>
      <c r="FF1199" s="370"/>
      <c r="FG1199" s="370"/>
      <c r="FH1199" s="370"/>
      <c r="FR1199" s="370"/>
      <c r="FU1199" s="370"/>
      <c r="FV1199" s="370"/>
    </row>
    <row r="1200" spans="1:245" ht="13.5">
      <c r="A1200" s="359"/>
      <c r="B1200" s="359"/>
      <c r="C1200" s="359"/>
      <c r="D1200" s="359"/>
      <c r="E1200" s="359"/>
      <c r="F1200" s="360"/>
      <c r="G1200" s="53"/>
      <c r="H1200" s="361"/>
      <c r="J1200" s="733">
        <v>114018</v>
      </c>
      <c r="K1200" s="733">
        <v>82965</v>
      </c>
      <c r="ER1200" s="370"/>
      <c r="EV1200" s="370"/>
      <c r="EW1200" s="370"/>
      <c r="EX1200" s="370"/>
      <c r="EY1200" s="370"/>
      <c r="EZ1200" s="370"/>
      <c r="FA1200" s="370"/>
      <c r="FB1200" s="370"/>
      <c r="FC1200" s="370"/>
      <c r="FD1200" s="370"/>
      <c r="FE1200" s="370"/>
      <c r="FF1200" s="370"/>
      <c r="FG1200" s="370"/>
      <c r="FH1200" s="370"/>
      <c r="FI1200" s="370"/>
      <c r="FJ1200" s="370"/>
      <c r="FK1200" s="370"/>
      <c r="FL1200" s="370"/>
      <c r="FM1200" s="370"/>
      <c r="FN1200" s="370"/>
      <c r="FO1200" s="370"/>
      <c r="FP1200" s="370"/>
      <c r="FQ1200" s="370"/>
      <c r="FR1200" s="370"/>
      <c r="FS1200" s="370"/>
      <c r="FT1200" s="370"/>
      <c r="FU1200" s="370"/>
      <c r="FV1200" s="370"/>
      <c r="FW1200" s="370"/>
      <c r="FX1200" s="370"/>
      <c r="FY1200" s="370"/>
      <c r="FZ1200" s="370"/>
      <c r="GA1200" s="370"/>
      <c r="GB1200" s="370"/>
      <c r="GC1200" s="370"/>
      <c r="GD1200" s="370"/>
      <c r="GE1200" s="370"/>
      <c r="GF1200" s="370"/>
      <c r="GG1200" s="370"/>
      <c r="GH1200" s="370"/>
      <c r="GI1200" s="370"/>
      <c r="GJ1200" s="370"/>
      <c r="GK1200" s="370"/>
      <c r="GL1200" s="370"/>
      <c r="GM1200" s="370"/>
      <c r="GN1200" s="370"/>
      <c r="GO1200" s="370"/>
      <c r="GP1200" s="370"/>
      <c r="GQ1200" s="370"/>
      <c r="GR1200" s="370"/>
      <c r="GS1200" s="370"/>
      <c r="GT1200" s="370"/>
      <c r="GU1200" s="370"/>
      <c r="GV1200" s="370"/>
      <c r="GW1200" s="370"/>
      <c r="GX1200" s="370"/>
      <c r="GY1200" s="370"/>
      <c r="GZ1200" s="370"/>
      <c r="HA1200" s="370"/>
      <c r="HB1200" s="370"/>
      <c r="HC1200" s="370"/>
      <c r="HD1200" s="370"/>
      <c r="HE1200" s="370"/>
      <c r="HF1200" s="370"/>
      <c r="HG1200" s="370"/>
      <c r="HH1200" s="370"/>
      <c r="HI1200" s="370"/>
      <c r="HJ1200" s="370"/>
      <c r="HK1200" s="370"/>
      <c r="HL1200" s="370"/>
      <c r="HM1200" s="370"/>
      <c r="HN1200" s="370"/>
      <c r="HO1200" s="370"/>
      <c r="HP1200" s="370"/>
      <c r="HQ1200" s="370"/>
      <c r="HR1200" s="370"/>
      <c r="HS1200" s="370"/>
      <c r="HT1200" s="370"/>
      <c r="HU1200" s="370"/>
      <c r="HV1200" s="370"/>
      <c r="HW1200" s="370"/>
      <c r="HX1200" s="370"/>
      <c r="HY1200" s="370"/>
      <c r="HZ1200" s="370"/>
      <c r="IA1200" s="370"/>
      <c r="IB1200" s="370"/>
      <c r="IC1200" s="370"/>
      <c r="ID1200" s="370"/>
      <c r="IE1200" s="370"/>
      <c r="IF1200" s="370"/>
      <c r="IG1200" s="370"/>
      <c r="IH1200" s="370"/>
      <c r="II1200" s="370"/>
      <c r="IJ1200" s="370"/>
      <c r="IK1200" s="370"/>
    </row>
    <row r="1201" spans="1:245" ht="8.25" customHeight="1">
      <c r="A1201" s="359"/>
      <c r="B1201" s="359"/>
      <c r="C1201" s="359"/>
      <c r="D1201" s="359"/>
      <c r="E1201" s="359"/>
      <c r="F1201" s="360"/>
      <c r="G1201" s="60"/>
      <c r="H1201" s="361"/>
      <c r="J1201" s="274"/>
      <c r="K1201" s="274"/>
      <c r="ER1201" s="370"/>
      <c r="EV1201" s="370"/>
      <c r="EW1201" s="370"/>
      <c r="EX1201" s="370"/>
      <c r="EY1201" s="370"/>
      <c r="EZ1201" s="370"/>
      <c r="FA1201" s="370"/>
      <c r="FB1201" s="370"/>
      <c r="FC1201" s="370"/>
      <c r="FD1201" s="370"/>
      <c r="FE1201" s="370"/>
      <c r="FF1201" s="370"/>
      <c r="FG1201" s="370"/>
      <c r="FH1201" s="370"/>
      <c r="FI1201" s="370"/>
      <c r="FJ1201" s="370"/>
      <c r="FK1201" s="370"/>
      <c r="FL1201" s="370"/>
      <c r="FM1201" s="370"/>
      <c r="FN1201" s="370"/>
      <c r="FO1201" s="370"/>
      <c r="FP1201" s="370"/>
      <c r="FQ1201" s="370"/>
      <c r="FR1201" s="370"/>
      <c r="FS1201" s="370"/>
      <c r="FT1201" s="370"/>
      <c r="FU1201" s="370"/>
      <c r="FV1201" s="370"/>
      <c r="FW1201" s="370"/>
      <c r="FX1201" s="370"/>
      <c r="FY1201" s="370"/>
      <c r="FZ1201" s="370"/>
      <c r="GA1201" s="370"/>
      <c r="GB1201" s="370"/>
      <c r="GC1201" s="370"/>
      <c r="GD1201" s="370"/>
      <c r="GE1201" s="370"/>
      <c r="GF1201" s="370"/>
      <c r="GG1201" s="370"/>
      <c r="GH1201" s="370"/>
      <c r="GI1201" s="370"/>
      <c r="GJ1201" s="370"/>
      <c r="GK1201" s="370"/>
      <c r="GL1201" s="370"/>
      <c r="GM1201" s="370"/>
      <c r="GN1201" s="370"/>
      <c r="GO1201" s="370"/>
      <c r="GP1201" s="370"/>
      <c r="GQ1201" s="370"/>
      <c r="GR1201" s="370"/>
      <c r="GS1201" s="370"/>
      <c r="GT1201" s="370"/>
      <c r="GU1201" s="370"/>
      <c r="GV1201" s="370"/>
      <c r="GW1201" s="370"/>
      <c r="GX1201" s="370"/>
      <c r="GY1201" s="370"/>
      <c r="GZ1201" s="370"/>
      <c r="HA1201" s="370"/>
      <c r="HB1201" s="370"/>
      <c r="HC1201" s="370"/>
      <c r="HD1201" s="370"/>
      <c r="HE1201" s="370"/>
      <c r="HF1201" s="370"/>
      <c r="HG1201" s="370"/>
      <c r="HH1201" s="370"/>
      <c r="HI1201" s="370"/>
      <c r="HJ1201" s="370"/>
      <c r="HK1201" s="370"/>
      <c r="HL1201" s="370"/>
      <c r="HM1201" s="370"/>
      <c r="HN1201" s="370"/>
      <c r="HO1201" s="370"/>
      <c r="HP1201" s="370"/>
      <c r="HQ1201" s="370"/>
      <c r="HR1201" s="370"/>
      <c r="HS1201" s="370"/>
      <c r="HT1201" s="370"/>
      <c r="HU1201" s="370"/>
      <c r="HV1201" s="370"/>
      <c r="HW1201" s="370"/>
      <c r="HX1201" s="370"/>
      <c r="HY1201" s="370"/>
      <c r="HZ1201" s="370"/>
      <c r="IA1201" s="370"/>
      <c r="IB1201" s="370"/>
      <c r="IC1201" s="370"/>
      <c r="ID1201" s="370"/>
      <c r="IE1201" s="370"/>
      <c r="IF1201" s="370"/>
      <c r="IG1201" s="370"/>
      <c r="IH1201" s="370"/>
      <c r="II1201" s="370"/>
      <c r="IJ1201" s="370"/>
      <c r="IK1201" s="370"/>
    </row>
    <row r="1202" spans="1:178" ht="13.5">
      <c r="A1202" s="611" t="s">
        <v>825</v>
      </c>
      <c r="B1202" s="611"/>
      <c r="C1202" s="611"/>
      <c r="D1202" s="715"/>
      <c r="E1202" s="611" t="s">
        <v>310</v>
      </c>
      <c r="F1202" s="623" t="s">
        <v>199</v>
      </c>
      <c r="G1202" s="821" t="s">
        <v>106</v>
      </c>
      <c r="H1202" s="716">
        <v>2015</v>
      </c>
      <c r="I1202" s="716"/>
      <c r="J1202" s="641">
        <v>24901</v>
      </c>
      <c r="K1202" s="641">
        <v>18348</v>
      </c>
      <c r="ER1202" s="370"/>
      <c r="ES1202" s="370"/>
      <c r="EV1202" s="370"/>
      <c r="EX1202" s="370"/>
      <c r="FF1202" s="370"/>
      <c r="FP1202" s="370"/>
      <c r="FQ1202" s="370"/>
      <c r="FS1202" s="370"/>
      <c r="FT1202" s="370"/>
      <c r="FU1202" s="370"/>
      <c r="FV1202" s="370"/>
    </row>
    <row r="1203" spans="1:175" ht="13.5">
      <c r="A1203" s="611" t="s">
        <v>825</v>
      </c>
      <c r="B1203" s="611"/>
      <c r="C1203" s="611"/>
      <c r="D1203" s="715"/>
      <c r="E1203" s="611" t="s">
        <v>310</v>
      </c>
      <c r="F1203" s="623" t="s">
        <v>252</v>
      </c>
      <c r="G1203" s="715">
        <v>0.0345</v>
      </c>
      <c r="H1203" s="716">
        <v>2033</v>
      </c>
      <c r="I1203" s="716"/>
      <c r="J1203" s="641">
        <v>3725</v>
      </c>
      <c r="K1203" s="641">
        <v>2685</v>
      </c>
      <c r="FS1203" s="370"/>
    </row>
    <row r="1204" spans="1:175" ht="13.5">
      <c r="A1204" s="611" t="s">
        <v>825</v>
      </c>
      <c r="B1204" s="611"/>
      <c r="C1204" s="611"/>
      <c r="D1204" s="715"/>
      <c r="E1204" s="611" t="s">
        <v>310</v>
      </c>
      <c r="F1204" s="623" t="s">
        <v>199</v>
      </c>
      <c r="G1204" s="715">
        <v>0.072</v>
      </c>
      <c r="H1204" s="716">
        <v>2026</v>
      </c>
      <c r="I1204" s="716"/>
      <c r="J1204" s="641">
        <v>1322</v>
      </c>
      <c r="K1204" s="641">
        <v>1009</v>
      </c>
      <c r="FS1204" s="370"/>
    </row>
    <row r="1205" spans="1:178" ht="13.5">
      <c r="A1205" s="611" t="s">
        <v>825</v>
      </c>
      <c r="B1205" s="611"/>
      <c r="C1205" s="611"/>
      <c r="D1205" s="715"/>
      <c r="E1205" s="611" t="s">
        <v>310</v>
      </c>
      <c r="F1205" s="623" t="s">
        <v>199</v>
      </c>
      <c r="G1205" s="715">
        <v>0.0544</v>
      </c>
      <c r="H1205" s="716">
        <v>2018</v>
      </c>
      <c r="I1205" s="716"/>
      <c r="J1205" s="641">
        <v>1300</v>
      </c>
      <c r="K1205" s="641">
        <v>914</v>
      </c>
      <c r="EE1205" s="370"/>
      <c r="EW1205" s="370"/>
      <c r="EY1205" s="370"/>
      <c r="FH1205" s="370"/>
      <c r="FI1205" s="370"/>
      <c r="FJ1205" s="370"/>
      <c r="FK1205" s="370"/>
      <c r="FL1205" s="370"/>
      <c r="FM1205" s="370"/>
      <c r="FN1205" s="370"/>
      <c r="FO1205" s="370"/>
      <c r="FP1205" s="370"/>
      <c r="FQ1205" s="370"/>
      <c r="FR1205" s="370"/>
      <c r="FS1205" s="370"/>
      <c r="FT1205" s="370"/>
      <c r="FV1205" s="370"/>
    </row>
    <row r="1206" spans="1:178" ht="13.5">
      <c r="A1206" s="611" t="s">
        <v>825</v>
      </c>
      <c r="B1206" s="611"/>
      <c r="C1206" s="611"/>
      <c r="D1206" s="715"/>
      <c r="E1206" s="611" t="s">
        <v>310</v>
      </c>
      <c r="F1206" s="623" t="s">
        <v>199</v>
      </c>
      <c r="G1206" s="715">
        <v>0.044</v>
      </c>
      <c r="H1206" s="611">
        <v>2035</v>
      </c>
      <c r="I1206" s="611"/>
      <c r="J1206" s="641">
        <v>1276</v>
      </c>
      <c r="K1206" s="641">
        <v>850</v>
      </c>
      <c r="EW1206" s="370"/>
      <c r="EY1206" s="370"/>
      <c r="FJ1206" s="370"/>
      <c r="FK1206" s="370"/>
      <c r="FL1206" s="370"/>
      <c r="FM1206" s="370"/>
      <c r="FN1206" s="370"/>
      <c r="FO1206" s="370"/>
      <c r="FP1206" s="370"/>
      <c r="FQ1206" s="370"/>
      <c r="FR1206" s="370"/>
      <c r="FS1206" s="370"/>
      <c r="FT1206" s="370"/>
      <c r="FV1206" s="370"/>
    </row>
    <row r="1207" spans="1:178" ht="13.5">
      <c r="A1207" s="611" t="s">
        <v>825</v>
      </c>
      <c r="B1207" s="611"/>
      <c r="C1207" s="611"/>
      <c r="D1207" s="716"/>
      <c r="E1207" s="611" t="s">
        <v>310</v>
      </c>
      <c r="F1207" s="623" t="s">
        <v>199</v>
      </c>
      <c r="G1207" s="920" t="s">
        <v>101</v>
      </c>
      <c r="H1207" s="611">
        <v>2013</v>
      </c>
      <c r="I1207" s="611"/>
      <c r="J1207" s="641">
        <v>504</v>
      </c>
      <c r="K1207" s="641">
        <v>372</v>
      </c>
      <c r="ES1207" s="370"/>
      <c r="FJ1207" s="370"/>
      <c r="FK1207" s="370"/>
      <c r="FL1207" s="370"/>
      <c r="FM1207" s="370"/>
      <c r="FN1207" s="370"/>
      <c r="FO1207" s="370"/>
      <c r="FP1207" s="370"/>
      <c r="FQ1207" s="370"/>
      <c r="FR1207" s="370"/>
      <c r="FT1207" s="370"/>
      <c r="FV1207" s="370"/>
    </row>
    <row r="1208" spans="1:178" ht="13.5">
      <c r="A1208" s="611" t="s">
        <v>116</v>
      </c>
      <c r="B1208" s="611"/>
      <c r="C1208" s="611"/>
      <c r="D1208" s="716"/>
      <c r="E1208" s="611" t="s">
        <v>310</v>
      </c>
      <c r="F1208" s="623" t="s">
        <v>145</v>
      </c>
      <c r="G1208" s="920" t="s">
        <v>100</v>
      </c>
      <c r="H1208" s="611">
        <v>2011</v>
      </c>
      <c r="I1208" s="611"/>
      <c r="J1208" s="641">
        <v>2374</v>
      </c>
      <c r="K1208" s="641">
        <v>1889</v>
      </c>
      <c r="EI1208" s="370"/>
      <c r="EJ1208" s="370"/>
      <c r="EK1208" s="370"/>
      <c r="EL1208" s="370"/>
      <c r="EM1208" s="370"/>
      <c r="EN1208" s="370"/>
      <c r="EO1208" s="370"/>
      <c r="EP1208" s="370"/>
      <c r="EQ1208" s="370"/>
      <c r="ER1208" s="370"/>
      <c r="ES1208" s="370"/>
      <c r="ET1208" s="370"/>
      <c r="EU1208" s="370"/>
      <c r="EV1208" s="370"/>
      <c r="EW1208" s="370"/>
      <c r="EX1208" s="370"/>
      <c r="FG1208" s="370"/>
      <c r="FH1208" s="370"/>
      <c r="FJ1208" s="370"/>
      <c r="FK1208" s="370"/>
      <c r="FL1208" s="370"/>
      <c r="FM1208" s="370"/>
      <c r="FN1208" s="370"/>
      <c r="FO1208" s="370"/>
      <c r="FP1208" s="370"/>
      <c r="FQ1208" s="370"/>
      <c r="FR1208" s="370"/>
      <c r="FS1208" s="370"/>
      <c r="FT1208" s="370"/>
      <c r="FV1208" s="370"/>
    </row>
    <row r="1209" spans="1:178" ht="13.5">
      <c r="A1209" s="611" t="s">
        <v>116</v>
      </c>
      <c r="B1209" s="611"/>
      <c r="C1209" s="611"/>
      <c r="D1209" s="716"/>
      <c r="E1209" s="611" t="s">
        <v>310</v>
      </c>
      <c r="F1209" s="623" t="s">
        <v>201</v>
      </c>
      <c r="G1209" s="716" t="s">
        <v>99</v>
      </c>
      <c r="H1209" s="716" t="s">
        <v>152</v>
      </c>
      <c r="I1209" s="716"/>
      <c r="J1209" s="641">
        <v>2054</v>
      </c>
      <c r="K1209" s="641">
        <v>1902</v>
      </c>
      <c r="ES1209" s="370"/>
      <c r="FJ1209" s="370"/>
      <c r="FK1209" s="370"/>
      <c r="FL1209" s="370"/>
      <c r="FM1209" s="370"/>
      <c r="FN1209" s="370"/>
      <c r="FO1209" s="370"/>
      <c r="FP1209" s="370"/>
      <c r="FQ1209" s="370"/>
      <c r="FR1209" s="370"/>
      <c r="FS1209" s="370"/>
      <c r="FT1209" s="370"/>
      <c r="FU1209" s="370"/>
      <c r="FV1209" s="370"/>
    </row>
    <row r="1210" spans="1:178" ht="13.5">
      <c r="A1210" s="611" t="s">
        <v>116</v>
      </c>
      <c r="B1210" s="611"/>
      <c r="C1210" s="611"/>
      <c r="D1210" s="716"/>
      <c r="E1210" s="611" t="s">
        <v>310</v>
      </c>
      <c r="F1210" s="623" t="s">
        <v>201</v>
      </c>
      <c r="G1210" s="716" t="s">
        <v>98</v>
      </c>
      <c r="H1210" s="716" t="s">
        <v>152</v>
      </c>
      <c r="I1210" s="716"/>
      <c r="J1210" s="641">
        <v>1032</v>
      </c>
      <c r="K1210" s="641">
        <v>956</v>
      </c>
      <c r="EA1210" s="370"/>
      <c r="EB1210" s="370"/>
      <c r="EC1210" s="370"/>
      <c r="ED1210" s="370"/>
      <c r="EE1210" s="370"/>
      <c r="ES1210" s="370"/>
      <c r="FR1210" s="370"/>
      <c r="FS1210" s="370"/>
      <c r="FT1210" s="370"/>
      <c r="FU1210" s="370"/>
      <c r="FV1210" s="370"/>
    </row>
    <row r="1211" spans="1:178" ht="13.5">
      <c r="A1211" s="359"/>
      <c r="B1211" s="359"/>
      <c r="C1211" s="359"/>
      <c r="D1211" s="359"/>
      <c r="E1211" s="359"/>
      <c r="F1211" s="360"/>
      <c r="G1211" s="359"/>
      <c r="H1211" s="359"/>
      <c r="I1211" s="359"/>
      <c r="J1211" s="733">
        <v>38488</v>
      </c>
      <c r="K1211" s="733">
        <v>28925</v>
      </c>
      <c r="EH1211" s="370"/>
      <c r="EI1211" s="370"/>
      <c r="EJ1211" s="370"/>
      <c r="EK1211" s="370"/>
      <c r="EL1211" s="370"/>
      <c r="EM1211" s="370"/>
      <c r="EN1211" s="370"/>
      <c r="EO1211" s="370"/>
      <c r="EP1211" s="370"/>
      <c r="EQ1211" s="370"/>
      <c r="ER1211" s="370"/>
      <c r="ES1211" s="370"/>
      <c r="ET1211" s="370"/>
      <c r="EU1211" s="370"/>
      <c r="EV1211" s="370"/>
      <c r="EW1211" s="370"/>
      <c r="FG1211" s="370"/>
      <c r="FJ1211" s="370"/>
      <c r="FK1211" s="370"/>
      <c r="FL1211" s="370"/>
      <c r="FM1211" s="370"/>
      <c r="FN1211" s="370"/>
      <c r="FO1211" s="370"/>
      <c r="FP1211" s="370"/>
      <c r="FQ1211" s="370"/>
      <c r="FR1211" s="370"/>
      <c r="FS1211" s="370"/>
      <c r="FU1211" s="370"/>
      <c r="FV1211" s="370"/>
    </row>
    <row r="1212" spans="1:178" ht="8.25" customHeight="1">
      <c r="A1212" s="363"/>
      <c r="B1212" s="363"/>
      <c r="C1212" s="363"/>
      <c r="D1212" s="363"/>
      <c r="E1212" s="359"/>
      <c r="F1212" s="360"/>
      <c r="G1212" s="359"/>
      <c r="H1212" s="359"/>
      <c r="I1212" s="359"/>
      <c r="J1212" s="274"/>
      <c r="K1212" s="274"/>
      <c r="EI1212" s="370"/>
      <c r="ER1212" s="370"/>
      <c r="FK1212" s="370"/>
      <c r="FP1212" s="370"/>
      <c r="FQ1212" s="370"/>
      <c r="FS1212" s="370"/>
      <c r="FT1212" s="370"/>
      <c r="FU1212" s="370"/>
      <c r="FV1212" s="370"/>
    </row>
    <row r="1213" spans="1:178" ht="13.5">
      <c r="A1213" s="684" t="s">
        <v>195</v>
      </c>
      <c r="B1213" s="684"/>
      <c r="C1213" s="684"/>
      <c r="D1213" s="357"/>
      <c r="E1213" s="357"/>
      <c r="F1213" s="357"/>
      <c r="G1213" s="357"/>
      <c r="H1213" s="358"/>
      <c r="I1213" s="358"/>
      <c r="J1213" s="733">
        <v>152506</v>
      </c>
      <c r="K1213" s="733">
        <v>111890</v>
      </c>
      <c r="ER1213" s="370"/>
      <c r="FJ1213" s="370"/>
      <c r="FK1213" s="370"/>
      <c r="FL1213" s="370"/>
      <c r="FM1213" s="370"/>
      <c r="FN1213" s="370"/>
      <c r="FO1213" s="370"/>
      <c r="FP1213" s="370"/>
      <c r="FQ1213" s="370"/>
      <c r="FR1213" s="370"/>
      <c r="FS1213" s="370"/>
      <c r="FT1213" s="370"/>
      <c r="FU1213" s="370"/>
      <c r="FV1213" s="370"/>
    </row>
    <row r="1214" spans="1:178" s="363" customFormat="1" ht="13.5">
      <c r="A1214" s="313"/>
      <c r="B1214" s="313"/>
      <c r="C1214" s="313"/>
      <c r="D1214" s="313"/>
      <c r="E1214" s="313"/>
      <c r="F1214" s="313"/>
      <c r="G1214" s="313"/>
      <c r="H1214" s="361"/>
      <c r="I1214" s="361"/>
      <c r="J1214" s="359"/>
      <c r="K1214" s="426"/>
      <c r="EY1214" s="370"/>
      <c r="FJ1214" s="370"/>
      <c r="FK1214" s="370"/>
      <c r="FN1214" s="370"/>
      <c r="FO1214" s="370"/>
      <c r="FQ1214" s="370"/>
      <c r="FR1214" s="370"/>
      <c r="FS1214" s="370"/>
      <c r="FT1214" s="370"/>
      <c r="FU1214" s="370"/>
      <c r="FV1214" s="370"/>
    </row>
    <row r="1215" spans="1:178" s="363" customFormat="1" ht="41.25" customHeight="1">
      <c r="A1215" s="1049" t="s">
        <v>85</v>
      </c>
      <c r="B1215" s="1049"/>
      <c r="C1215" s="1049"/>
      <c r="D1215" s="1049"/>
      <c r="E1215" s="1049"/>
      <c r="F1215" s="1049"/>
      <c r="G1215" s="1049"/>
      <c r="H1215" s="1049"/>
      <c r="I1215" s="1049"/>
      <c r="J1215" s="1049"/>
      <c r="K1215" s="1049"/>
      <c r="ED1215" s="370"/>
      <c r="EE1215" s="370"/>
      <c r="EF1215" s="370"/>
      <c r="EG1215" s="370"/>
      <c r="EH1215" s="370"/>
      <c r="EI1215" s="370"/>
      <c r="EJ1215" s="370"/>
      <c r="EK1215" s="370"/>
      <c r="EL1215" s="370"/>
      <c r="EM1215" s="370"/>
      <c r="EN1215" s="370"/>
      <c r="EO1215" s="370"/>
      <c r="EP1215" s="370"/>
      <c r="ER1215" s="370"/>
      <c r="ES1215" s="370"/>
      <c r="EU1215" s="370"/>
      <c r="FD1215" s="370"/>
      <c r="FE1215" s="370"/>
      <c r="FF1215" s="370"/>
      <c r="FG1215" s="370"/>
      <c r="FH1215" s="370"/>
      <c r="FI1215" s="370"/>
      <c r="FO1215" s="370"/>
      <c r="FQ1215" s="370"/>
      <c r="FS1215" s="370"/>
      <c r="FU1215" s="370"/>
      <c r="FV1215" s="370"/>
    </row>
    <row r="1216" spans="1:178" s="363" customFormat="1" ht="13.5">
      <c r="A1216" s="714"/>
      <c r="B1216" s="714"/>
      <c r="C1216" s="714"/>
      <c r="D1216" s="714"/>
      <c r="E1216" s="714"/>
      <c r="F1216" s="714"/>
      <c r="G1216" s="714"/>
      <c r="H1216" s="714"/>
      <c r="I1216" s="714"/>
      <c r="J1216" s="714"/>
      <c r="K1216" s="714"/>
      <c r="ED1216" s="370"/>
      <c r="EE1216" s="370"/>
      <c r="EF1216" s="370"/>
      <c r="EG1216" s="370"/>
      <c r="EH1216" s="370"/>
      <c r="EI1216" s="370"/>
      <c r="EJ1216" s="370"/>
      <c r="EK1216" s="370"/>
      <c r="EL1216" s="370"/>
      <c r="EM1216" s="370"/>
      <c r="EN1216" s="370"/>
      <c r="EO1216" s="370"/>
      <c r="EP1216" s="370"/>
      <c r="ER1216" s="370"/>
      <c r="ES1216" s="370"/>
      <c r="EU1216" s="370"/>
      <c r="FD1216" s="370"/>
      <c r="FE1216" s="370"/>
      <c r="FF1216" s="370"/>
      <c r="FG1216" s="370"/>
      <c r="FH1216" s="370"/>
      <c r="FI1216" s="370"/>
      <c r="FO1216" s="370"/>
      <c r="FQ1216" s="370"/>
      <c r="FS1216" s="370"/>
      <c r="FU1216" s="370"/>
      <c r="FV1216" s="370"/>
    </row>
    <row r="1217" spans="1:178" s="363" customFormat="1" ht="13.5">
      <c r="A1217" s="372"/>
      <c r="B1217" s="372"/>
      <c r="C1217" s="372"/>
      <c r="D1217" s="372"/>
      <c r="E1217" s="372"/>
      <c r="F1217" s="372"/>
      <c r="G1217" s="372"/>
      <c r="H1217" s="372"/>
      <c r="I1217" s="372"/>
      <c r="J1217" s="372"/>
      <c r="K1217" s="372"/>
      <c r="ED1217" s="370"/>
      <c r="EE1217" s="370"/>
      <c r="EF1217" s="370"/>
      <c r="EG1217" s="370"/>
      <c r="EH1217" s="370"/>
      <c r="EI1217" s="370"/>
      <c r="EJ1217" s="370"/>
      <c r="EK1217" s="370"/>
      <c r="EL1217" s="370"/>
      <c r="EM1217" s="370"/>
      <c r="EN1217" s="370"/>
      <c r="EO1217" s="370"/>
      <c r="EP1217" s="370"/>
      <c r="ER1217" s="370"/>
      <c r="ES1217" s="370"/>
      <c r="EU1217" s="370"/>
      <c r="FD1217" s="370"/>
      <c r="FE1217" s="370"/>
      <c r="FF1217" s="370"/>
      <c r="FG1217" s="370"/>
      <c r="FH1217" s="370"/>
      <c r="FI1217" s="370"/>
      <c r="FO1217" s="370"/>
      <c r="FQ1217" s="370"/>
      <c r="FS1217" s="370"/>
      <c r="FU1217" s="370"/>
      <c r="FV1217" s="370"/>
    </row>
    <row r="1218" spans="1:178" s="363" customFormat="1" ht="15.75">
      <c r="A1218" s="570" t="s">
        <v>167</v>
      </c>
      <c r="B1218" s="570"/>
      <c r="C1218" s="570"/>
      <c r="D1218" s="373"/>
      <c r="EE1218" s="370"/>
      <c r="EF1218" s="370"/>
      <c r="EO1218" s="370"/>
      <c r="EP1218" s="370"/>
      <c r="ER1218" s="370"/>
      <c r="ES1218" s="370"/>
      <c r="ET1218" s="370"/>
      <c r="EU1218" s="370"/>
      <c r="EV1218" s="370"/>
      <c r="EW1218" s="370"/>
      <c r="EX1218" s="370"/>
      <c r="EY1218" s="370"/>
      <c r="EZ1218" s="370"/>
      <c r="FA1218" s="370"/>
      <c r="FB1218" s="370"/>
      <c r="FC1218" s="370"/>
      <c r="FD1218" s="370"/>
      <c r="FE1218" s="370"/>
      <c r="FF1218" s="370"/>
      <c r="FG1218" s="370"/>
      <c r="FH1218" s="370"/>
      <c r="FI1218" s="370"/>
      <c r="FJ1218" s="370"/>
      <c r="FK1218" s="370"/>
      <c r="FL1218" s="370"/>
      <c r="FM1218" s="370"/>
      <c r="FN1218" s="370"/>
      <c r="FO1218" s="370"/>
      <c r="FP1218" s="370"/>
      <c r="FQ1218" s="370"/>
      <c r="FR1218" s="370"/>
      <c r="FS1218" s="370"/>
      <c r="FT1218" s="370"/>
      <c r="FU1218" s="370"/>
      <c r="FV1218" s="370"/>
    </row>
    <row r="1219" spans="1:178" s="363" customFormat="1" ht="13.5">
      <c r="A1219" s="370"/>
      <c r="B1219" s="370"/>
      <c r="C1219" s="370"/>
      <c r="D1219" s="370"/>
      <c r="EE1219" s="370"/>
      <c r="EF1219" s="370"/>
      <c r="EO1219" s="370"/>
      <c r="EP1219" s="370"/>
      <c r="ER1219" s="370"/>
      <c r="ES1219" s="370"/>
      <c r="ET1219" s="370"/>
      <c r="EU1219" s="370"/>
      <c r="EV1219" s="370"/>
      <c r="EW1219" s="370"/>
      <c r="EX1219" s="370"/>
      <c r="EY1219" s="370"/>
      <c r="EZ1219" s="370"/>
      <c r="FA1219" s="370"/>
      <c r="FB1219" s="370"/>
      <c r="FC1219" s="370"/>
      <c r="FD1219" s="370"/>
      <c r="FE1219" s="370"/>
      <c r="FF1219" s="370"/>
      <c r="FG1219" s="370"/>
      <c r="FH1219" s="370"/>
      <c r="FI1219" s="370"/>
      <c r="FJ1219" s="370"/>
      <c r="FK1219" s="370"/>
      <c r="FL1219" s="370"/>
      <c r="FM1219" s="370"/>
      <c r="FN1219" s="370"/>
      <c r="FO1219" s="370"/>
      <c r="FP1219" s="370"/>
      <c r="FQ1219" s="370"/>
      <c r="FR1219" s="370"/>
      <c r="FS1219" s="370"/>
      <c r="FT1219" s="370"/>
      <c r="FU1219" s="370"/>
      <c r="FV1219" s="370"/>
    </row>
    <row r="1220" spans="1:178" s="363" customFormat="1" ht="13.5">
      <c r="A1220" s="589"/>
      <c r="B1220" s="589"/>
      <c r="C1220" s="589"/>
      <c r="D1220" s="595"/>
      <c r="E1220" s="595"/>
      <c r="F1220" s="595"/>
      <c r="G1220" s="675"/>
      <c r="H1220" s="675"/>
      <c r="I1220" s="719"/>
      <c r="J1220" s="722" t="s">
        <v>39</v>
      </c>
      <c r="K1220" s="721" t="s">
        <v>466</v>
      </c>
      <c r="EE1220" s="370"/>
      <c r="EF1220" s="370"/>
      <c r="EO1220" s="370"/>
      <c r="EP1220" s="370"/>
      <c r="ER1220" s="370"/>
      <c r="ES1220" s="370"/>
      <c r="ET1220" s="370"/>
      <c r="EU1220" s="370"/>
      <c r="EV1220" s="370"/>
      <c r="EW1220" s="370"/>
      <c r="EX1220" s="370"/>
      <c r="EY1220" s="370"/>
      <c r="EZ1220" s="370"/>
      <c r="FA1220" s="370"/>
      <c r="FB1220" s="370"/>
      <c r="FC1220" s="370"/>
      <c r="FD1220" s="370"/>
      <c r="FE1220" s="370"/>
      <c r="FF1220" s="370"/>
      <c r="FG1220" s="370"/>
      <c r="FH1220" s="370"/>
      <c r="FI1220" s="370"/>
      <c r="FJ1220" s="370"/>
      <c r="FK1220" s="370"/>
      <c r="FL1220" s="370"/>
      <c r="FM1220" s="370"/>
      <c r="FN1220" s="370"/>
      <c r="FO1220" s="370"/>
      <c r="FP1220" s="370"/>
      <c r="FQ1220" s="370"/>
      <c r="FR1220" s="370"/>
      <c r="FS1220" s="370"/>
      <c r="FT1220" s="370"/>
      <c r="FU1220" s="370"/>
      <c r="FV1220" s="370"/>
    </row>
    <row r="1221" spans="1:178" s="363" customFormat="1" ht="13.5">
      <c r="A1221" s="610" t="s">
        <v>469</v>
      </c>
      <c r="B1221" s="610"/>
      <c r="C1221" s="610"/>
      <c r="D1221" s="610"/>
      <c r="E1221" s="610"/>
      <c r="F1221" s="610"/>
      <c r="G1221" s="625"/>
      <c r="H1221" s="625"/>
      <c r="I1221" s="626"/>
      <c r="J1221" s="1001">
        <v>5997</v>
      </c>
      <c r="K1221" s="1001">
        <v>5255</v>
      </c>
      <c r="EE1221" s="370"/>
      <c r="EF1221" s="370"/>
      <c r="EO1221" s="370"/>
      <c r="EP1221" s="370"/>
      <c r="ER1221" s="370"/>
      <c r="ES1221" s="370"/>
      <c r="ET1221" s="370"/>
      <c r="EU1221" s="370"/>
      <c r="EV1221" s="370"/>
      <c r="EW1221" s="370"/>
      <c r="EX1221" s="370"/>
      <c r="EY1221" s="370"/>
      <c r="EZ1221" s="370"/>
      <c r="FA1221" s="370"/>
      <c r="FB1221" s="370"/>
      <c r="FC1221" s="370"/>
      <c r="FD1221" s="370"/>
      <c r="FE1221" s="370"/>
      <c r="FF1221" s="370"/>
      <c r="FG1221" s="370"/>
      <c r="FH1221" s="370"/>
      <c r="FI1221" s="370"/>
      <c r="FJ1221" s="370"/>
      <c r="FK1221" s="370"/>
      <c r="FL1221" s="370"/>
      <c r="FM1221" s="370"/>
      <c r="FN1221" s="370"/>
      <c r="FO1221" s="370"/>
      <c r="FP1221" s="370"/>
      <c r="FQ1221" s="370"/>
      <c r="FR1221" s="370"/>
      <c r="FS1221" s="370"/>
      <c r="FT1221" s="370"/>
      <c r="FU1221" s="370"/>
      <c r="FV1221" s="370"/>
    </row>
    <row r="1222" spans="1:178" s="363" customFormat="1" ht="13.5">
      <c r="A1222" s="585" t="s">
        <v>706</v>
      </c>
      <c r="B1222" s="585"/>
      <c r="C1222" s="585"/>
      <c r="D1222" s="585"/>
      <c r="E1222" s="585"/>
      <c r="F1222" s="585"/>
      <c r="G1222" s="623"/>
      <c r="H1222" s="623"/>
      <c r="I1222" s="624"/>
      <c r="J1222" s="1002">
        <v>1965</v>
      </c>
      <c r="K1222" s="1002">
        <v>2894</v>
      </c>
      <c r="EE1222" s="370"/>
      <c r="EF1222" s="370"/>
      <c r="EO1222" s="370"/>
      <c r="EP1222" s="370"/>
      <c r="ER1222" s="370"/>
      <c r="ES1222" s="370"/>
      <c r="ET1222" s="370"/>
      <c r="EU1222" s="370"/>
      <c r="EV1222" s="370"/>
      <c r="EW1222" s="370"/>
      <c r="EX1222" s="370"/>
      <c r="EY1222" s="370"/>
      <c r="EZ1222" s="370"/>
      <c r="FA1222" s="370"/>
      <c r="FB1222" s="370"/>
      <c r="FC1222" s="370"/>
      <c r="FD1222" s="370"/>
      <c r="FE1222" s="370"/>
      <c r="FF1222" s="370"/>
      <c r="FG1222" s="370"/>
      <c r="FH1222" s="370"/>
      <c r="FI1222" s="370"/>
      <c r="FJ1222" s="370"/>
      <c r="FK1222" s="370"/>
      <c r="FL1222" s="370"/>
      <c r="FM1222" s="370"/>
      <c r="FN1222" s="370"/>
      <c r="FO1222" s="370"/>
      <c r="FP1222" s="370"/>
      <c r="FQ1222" s="370"/>
      <c r="FR1222" s="370"/>
      <c r="FS1222" s="370"/>
      <c r="FT1222" s="370"/>
      <c r="FU1222" s="370"/>
      <c r="FV1222" s="370"/>
    </row>
    <row r="1223" spans="1:178" s="363" customFormat="1" ht="13.5">
      <c r="A1223" s="690"/>
      <c r="B1223" s="690"/>
      <c r="C1223" s="690"/>
      <c r="D1223" s="690"/>
      <c r="E1223" s="690"/>
      <c r="F1223" s="690"/>
      <c r="G1223" s="697"/>
      <c r="H1223" s="697"/>
      <c r="I1223" s="698"/>
      <c r="J1223" s="1003">
        <v>7962</v>
      </c>
      <c r="K1223" s="1003">
        <v>8149</v>
      </c>
      <c r="EE1223" s="370"/>
      <c r="EF1223" s="370"/>
      <c r="EO1223" s="370"/>
      <c r="EP1223" s="370"/>
      <c r="ER1223" s="370"/>
      <c r="ES1223" s="370"/>
      <c r="ET1223" s="370"/>
      <c r="EU1223" s="370"/>
      <c r="EV1223" s="370"/>
      <c r="EW1223" s="370"/>
      <c r="EX1223" s="370"/>
      <c r="EY1223" s="370"/>
      <c r="EZ1223" s="370"/>
      <c r="FA1223" s="370"/>
      <c r="FB1223" s="370"/>
      <c r="FC1223" s="370"/>
      <c r="FD1223" s="370"/>
      <c r="FE1223" s="370"/>
      <c r="FF1223" s="370"/>
      <c r="FG1223" s="370"/>
      <c r="FH1223" s="370"/>
      <c r="FI1223" s="370"/>
      <c r="FJ1223" s="370"/>
      <c r="FK1223" s="370"/>
      <c r="FL1223" s="370"/>
      <c r="FM1223" s="370"/>
      <c r="FN1223" s="370"/>
      <c r="FO1223" s="370"/>
      <c r="FP1223" s="370"/>
      <c r="FQ1223" s="370"/>
      <c r="FR1223" s="370"/>
      <c r="FS1223" s="370"/>
      <c r="FT1223" s="370"/>
      <c r="FU1223" s="370"/>
      <c r="FV1223" s="370"/>
    </row>
    <row r="1224" spans="1:178" s="363" customFormat="1" ht="13.5">
      <c r="A1224" s="586"/>
      <c r="B1224" s="586"/>
      <c r="C1224" s="586"/>
      <c r="D1224" s="586"/>
      <c r="E1224" s="586"/>
      <c r="F1224" s="586"/>
      <c r="G1224" s="586"/>
      <c r="H1224" s="586"/>
      <c r="I1224" s="586"/>
      <c r="J1224" s="586"/>
      <c r="K1224" s="586"/>
      <c r="EE1224" s="370"/>
      <c r="ER1224" s="370"/>
      <c r="FG1224" s="370"/>
      <c r="FO1224" s="370"/>
      <c r="FR1224" s="370"/>
      <c r="FU1224" s="370"/>
      <c r="FV1224" s="370"/>
    </row>
    <row r="1225" spans="1:178" s="363" customFormat="1" ht="40.5" customHeight="1">
      <c r="A1225" s="1049" t="s">
        <v>109</v>
      </c>
      <c r="B1225" s="1049"/>
      <c r="C1225" s="1049"/>
      <c r="D1225" s="1049"/>
      <c r="E1225" s="1049"/>
      <c r="F1225" s="1049"/>
      <c r="G1225" s="1049"/>
      <c r="H1225" s="1049"/>
      <c r="I1225" s="1049"/>
      <c r="J1225" s="1049"/>
      <c r="K1225" s="1049"/>
      <c r="EE1225" s="370"/>
      <c r="ER1225" s="370"/>
      <c r="FG1225" s="370"/>
      <c r="FO1225" s="370"/>
      <c r="FR1225" s="370"/>
      <c r="FU1225" s="370"/>
      <c r="FV1225" s="370"/>
    </row>
    <row r="1226" spans="1:178" s="363" customFormat="1" ht="13.5">
      <c r="A1226" s="364"/>
      <c r="B1226" s="364"/>
      <c r="C1226" s="364"/>
      <c r="D1226" s="364"/>
      <c r="E1226" s="364"/>
      <c r="F1226" s="364"/>
      <c r="G1226" s="364"/>
      <c r="H1226" s="364"/>
      <c r="I1226" s="364"/>
      <c r="J1226" s="364"/>
      <c r="K1226" s="364"/>
      <c r="EE1226" s="370"/>
      <c r="ER1226" s="370"/>
      <c r="FG1226" s="370"/>
      <c r="FO1226" s="370"/>
      <c r="FR1226" s="370"/>
      <c r="FU1226" s="370"/>
      <c r="FV1226" s="370"/>
    </row>
    <row r="1227" spans="1:178" s="363" customFormat="1" ht="13.5">
      <c r="A1227" s="364"/>
      <c r="B1227" s="364"/>
      <c r="C1227" s="364"/>
      <c r="D1227" s="364"/>
      <c r="E1227" s="364"/>
      <c r="F1227" s="364"/>
      <c r="G1227" s="364"/>
      <c r="H1227" s="364"/>
      <c r="I1227" s="364"/>
      <c r="J1227" s="364"/>
      <c r="K1227" s="364"/>
      <c r="EE1227" s="370"/>
      <c r="ER1227" s="370"/>
      <c r="FG1227" s="370"/>
      <c r="FO1227" s="370"/>
      <c r="FR1227" s="370"/>
      <c r="FU1227" s="370"/>
      <c r="FV1227" s="370"/>
    </row>
    <row r="1228" spans="1:178" s="363" customFormat="1" ht="15.75">
      <c r="A1228" s="568" t="s">
        <v>168</v>
      </c>
      <c r="B1228" s="568"/>
      <c r="C1228" s="568"/>
      <c r="D1228" s="373"/>
      <c r="E1228" s="422"/>
      <c r="F1228" s="422"/>
      <c r="ED1228" s="370"/>
      <c r="EE1228" s="370"/>
      <c r="EF1228" s="370"/>
      <c r="EG1228" s="370"/>
      <c r="EH1228" s="370"/>
      <c r="EI1228" s="370"/>
      <c r="EJ1228" s="370"/>
      <c r="EK1228" s="370"/>
      <c r="EL1228" s="370"/>
      <c r="EM1228" s="370"/>
      <c r="EN1228" s="370"/>
      <c r="EO1228" s="370"/>
      <c r="EP1228" s="370"/>
      <c r="EQ1228" s="370"/>
      <c r="ER1228" s="370"/>
      <c r="ES1228" s="370"/>
      <c r="ET1228" s="370"/>
      <c r="EU1228" s="370"/>
      <c r="EV1228" s="370"/>
      <c r="EW1228" s="370"/>
      <c r="EX1228" s="370"/>
      <c r="EY1228" s="370"/>
      <c r="EZ1228" s="370"/>
      <c r="FA1228" s="370"/>
      <c r="FB1228" s="370"/>
      <c r="FC1228" s="370"/>
      <c r="FD1228" s="370"/>
      <c r="FE1228" s="370"/>
      <c r="FF1228" s="370"/>
      <c r="FG1228" s="370"/>
      <c r="FH1228" s="370"/>
      <c r="FI1228" s="370"/>
      <c r="FJ1228" s="370"/>
      <c r="FK1228" s="370"/>
      <c r="FL1228" s="370"/>
      <c r="FM1228" s="370"/>
      <c r="FN1228" s="370"/>
      <c r="FO1228" s="370"/>
      <c r="FP1228" s="370"/>
      <c r="FQ1228" s="370"/>
      <c r="FR1228" s="370"/>
      <c r="FS1228" s="370"/>
      <c r="FT1228" s="370"/>
      <c r="FU1228" s="370"/>
      <c r="FV1228" s="370"/>
    </row>
    <row r="1229" spans="1:178" s="363" customFormat="1" ht="13.5">
      <c r="A1229" s="370"/>
      <c r="B1229" s="370"/>
      <c r="C1229" s="370"/>
      <c r="D1229" s="370"/>
      <c r="E1229" s="422"/>
      <c r="F1229" s="422"/>
      <c r="I1229" s="370"/>
      <c r="J1229" s="370"/>
      <c r="K1229" s="269"/>
      <c r="EB1229" s="370"/>
      <c r="EC1229" s="370"/>
      <c r="ED1229" s="370"/>
      <c r="EE1229" s="370"/>
      <c r="EF1229" s="370"/>
      <c r="EG1229" s="370"/>
      <c r="EH1229" s="370"/>
      <c r="EI1229" s="370"/>
      <c r="EJ1229" s="370"/>
      <c r="EK1229" s="370"/>
      <c r="EL1229" s="370"/>
      <c r="EM1229" s="370"/>
      <c r="EN1229" s="370"/>
      <c r="EO1229" s="370"/>
      <c r="EP1229" s="370"/>
      <c r="EQ1229" s="370"/>
      <c r="ER1229" s="370"/>
      <c r="ES1229" s="370"/>
      <c r="EU1229" s="370"/>
      <c r="FD1229" s="370"/>
      <c r="FE1229" s="370"/>
      <c r="FF1229" s="370"/>
      <c r="FG1229" s="370"/>
      <c r="FH1229" s="370"/>
      <c r="FI1229" s="370"/>
      <c r="FJ1229" s="370"/>
      <c r="FK1229" s="370"/>
      <c r="FL1229" s="370"/>
      <c r="FM1229" s="370"/>
      <c r="FN1229" s="370"/>
      <c r="FO1229" s="370"/>
      <c r="FP1229" s="370"/>
      <c r="FQ1229" s="370"/>
      <c r="FR1229" s="370"/>
      <c r="FS1229" s="370"/>
      <c r="FT1229" s="370"/>
      <c r="FU1229" s="370"/>
      <c r="FV1229" s="370"/>
    </row>
    <row r="1230" spans="1:178" s="363" customFormat="1" ht="12.75" customHeight="1">
      <c r="A1230" s="367"/>
      <c r="B1230" s="367"/>
      <c r="C1230" s="367"/>
      <c r="D1230" s="367"/>
      <c r="E1230" s="367"/>
      <c r="F1230" s="425"/>
      <c r="G1230" s="367"/>
      <c r="H1230" s="451"/>
      <c r="I1230" s="451"/>
      <c r="J1230" s="721" t="s">
        <v>39</v>
      </c>
      <c r="K1230" s="722" t="s">
        <v>466</v>
      </c>
      <c r="FJ1230" s="370"/>
      <c r="FK1230" s="370"/>
      <c r="FL1230" s="370"/>
      <c r="FM1230" s="370"/>
      <c r="FN1230" s="370"/>
      <c r="FO1230" s="370"/>
      <c r="FP1230" s="370"/>
      <c r="FQ1230" s="370"/>
      <c r="FR1230" s="370"/>
      <c r="FS1230" s="370"/>
      <c r="FT1230" s="370"/>
      <c r="FU1230" s="370"/>
      <c r="FV1230" s="370"/>
    </row>
    <row r="1231" spans="1:178" s="363" customFormat="1" ht="12.75" customHeight="1">
      <c r="A1231" s="609" t="s">
        <v>450</v>
      </c>
      <c r="B1231" s="609"/>
      <c r="C1231" s="609"/>
      <c r="D1231" s="357"/>
      <c r="E1231" s="452"/>
      <c r="F1231" s="452"/>
      <c r="G1231" s="452"/>
      <c r="H1231" s="453"/>
      <c r="I1231" s="411"/>
      <c r="J1231" s="627">
        <v>3098125</v>
      </c>
      <c r="K1231" s="627">
        <v>2317362</v>
      </c>
      <c r="EE1231" s="370"/>
      <c r="EF1231" s="370"/>
      <c r="EG1231" s="370"/>
      <c r="EH1231" s="370"/>
      <c r="EI1231" s="370"/>
      <c r="EJ1231" s="370"/>
      <c r="EK1231" s="370"/>
      <c r="EL1231" s="370"/>
      <c r="EM1231" s="370"/>
      <c r="EN1231" s="370"/>
      <c r="EO1231" s="370"/>
      <c r="EP1231" s="370"/>
      <c r="EQ1231" s="370"/>
      <c r="ER1231" s="370"/>
      <c r="ES1231" s="370"/>
      <c r="ET1231" s="370"/>
      <c r="EU1231" s="370"/>
      <c r="FG1231" s="370"/>
      <c r="FH1231" s="370"/>
      <c r="FI1231" s="370"/>
      <c r="FJ1231" s="370"/>
      <c r="FK1231" s="370"/>
      <c r="FL1231" s="370"/>
      <c r="FM1231" s="370"/>
      <c r="FN1231" s="370"/>
      <c r="FO1231" s="370"/>
      <c r="FP1231" s="370"/>
      <c r="FQ1231" s="370"/>
      <c r="FR1231" s="370"/>
      <c r="FS1231" s="370"/>
      <c r="FT1231" s="370"/>
      <c r="FU1231" s="370"/>
      <c r="FV1231" s="370"/>
    </row>
    <row r="1232" spans="1:178" s="363" customFormat="1" ht="13.5">
      <c r="A1232" s="370"/>
      <c r="B1232" s="370"/>
      <c r="C1232" s="370"/>
      <c r="D1232" s="370"/>
      <c r="E1232" s="369"/>
      <c r="F1232" s="369"/>
      <c r="G1232" s="369"/>
      <c r="J1232" s="359"/>
      <c r="ED1232" s="370"/>
      <c r="EE1232" s="370"/>
      <c r="EF1232" s="370"/>
      <c r="EG1232" s="370"/>
      <c r="EH1232" s="370"/>
      <c r="EI1232" s="370"/>
      <c r="EJ1232" s="370"/>
      <c r="EK1232" s="370"/>
      <c r="EL1232" s="370"/>
      <c r="EM1232" s="370"/>
      <c r="EN1232" s="370"/>
      <c r="EO1232" s="370"/>
      <c r="EP1232" s="370"/>
      <c r="EQ1232" s="370"/>
      <c r="ER1232" s="370"/>
      <c r="ES1232" s="370"/>
      <c r="ET1232" s="370"/>
      <c r="EU1232" s="370"/>
      <c r="FD1232" s="370"/>
      <c r="FE1232" s="370"/>
      <c r="FF1232" s="370"/>
      <c r="FG1232" s="370"/>
      <c r="FH1232" s="370"/>
      <c r="FI1232" s="370"/>
      <c r="FJ1232" s="370"/>
      <c r="FK1232" s="370"/>
      <c r="FL1232" s="370"/>
      <c r="FM1232" s="370"/>
      <c r="FN1232" s="370"/>
      <c r="FO1232" s="370"/>
      <c r="FP1232" s="370"/>
      <c r="FQ1232" s="370"/>
      <c r="FR1232" s="370"/>
      <c r="FS1232" s="370"/>
      <c r="FT1232" s="370"/>
      <c r="FU1232" s="370"/>
      <c r="FV1232" s="370"/>
    </row>
    <row r="1233" spans="1:178" s="363" customFormat="1" ht="13.5">
      <c r="A1233" s="536" t="s">
        <v>309</v>
      </c>
      <c r="B1233" s="536"/>
      <c r="C1233" s="536"/>
      <c r="D1233" s="373"/>
      <c r="E1233" s="373"/>
      <c r="G1233" s="370"/>
      <c r="J1233" s="359"/>
      <c r="ED1233" s="370"/>
      <c r="EE1233" s="370"/>
      <c r="ER1233" s="370"/>
      <c r="ES1233" s="370"/>
      <c r="ET1233" s="370"/>
      <c r="EU1233" s="370"/>
      <c r="EV1233" s="370"/>
      <c r="EW1233" s="370"/>
      <c r="EX1233" s="370"/>
      <c r="EY1233" s="370"/>
      <c r="EZ1233" s="370"/>
      <c r="FA1233" s="370"/>
      <c r="FB1233" s="370"/>
      <c r="FC1233" s="370"/>
      <c r="FD1233" s="370"/>
      <c r="FE1233" s="370"/>
      <c r="FF1233" s="370"/>
      <c r="FG1233" s="370"/>
      <c r="FH1233" s="370"/>
      <c r="FI1233" s="370"/>
      <c r="FJ1233" s="370"/>
      <c r="FK1233" s="370"/>
      <c r="FL1233" s="370"/>
      <c r="FM1233" s="370"/>
      <c r="FN1233" s="370"/>
      <c r="FO1233" s="370"/>
      <c r="FP1233" s="370"/>
      <c r="FQ1233" s="370"/>
      <c r="FR1233" s="370"/>
      <c r="FS1233" s="370"/>
      <c r="FT1233" s="370"/>
      <c r="FU1233" s="370"/>
      <c r="FV1233" s="370"/>
    </row>
    <row r="1234" spans="1:178" s="363" customFormat="1" ht="13.5">
      <c r="A1234" s="574" t="s">
        <v>55</v>
      </c>
      <c r="B1234" s="574"/>
      <c r="C1234" s="574"/>
      <c r="D1234" s="368"/>
      <c r="E1234" s="373"/>
      <c r="J1234" s="359"/>
      <c r="ED1234" s="370"/>
      <c r="EE1234" s="370"/>
      <c r="EF1234" s="370"/>
      <c r="EG1234" s="370"/>
      <c r="EH1234" s="370"/>
      <c r="EI1234" s="370"/>
      <c r="EJ1234" s="370"/>
      <c r="EK1234" s="370"/>
      <c r="EL1234" s="370"/>
      <c r="EM1234" s="370"/>
      <c r="EN1234" s="370"/>
      <c r="EO1234" s="370"/>
      <c r="EP1234" s="370"/>
      <c r="EQ1234" s="370"/>
      <c r="ER1234" s="370"/>
      <c r="ES1234" s="370"/>
      <c r="ET1234" s="370"/>
      <c r="EU1234" s="370"/>
      <c r="EV1234" s="370"/>
      <c r="EW1234" s="370"/>
      <c r="EX1234" s="370"/>
      <c r="EY1234" s="370"/>
      <c r="EZ1234" s="370"/>
      <c r="FA1234" s="370"/>
      <c r="FB1234" s="370"/>
      <c r="FC1234" s="370"/>
      <c r="FD1234" s="370"/>
      <c r="FE1234" s="370"/>
      <c r="FF1234" s="370"/>
      <c r="FG1234" s="370"/>
      <c r="FH1234" s="370"/>
      <c r="FI1234" s="370"/>
      <c r="FJ1234" s="370"/>
      <c r="FK1234" s="370"/>
      <c r="FL1234" s="370"/>
      <c r="FM1234" s="370"/>
      <c r="FN1234" s="370"/>
      <c r="FO1234" s="370"/>
      <c r="FP1234" s="370"/>
      <c r="FQ1234" s="370"/>
      <c r="FR1234" s="370"/>
      <c r="FS1234" s="370"/>
      <c r="FT1234" s="370"/>
      <c r="FU1234" s="370"/>
      <c r="FV1234" s="370"/>
    </row>
    <row r="1235" spans="1:178" s="363" customFormat="1" ht="13.5">
      <c r="A1235" s="577" t="s">
        <v>272</v>
      </c>
      <c r="B1235" s="577"/>
      <c r="C1235" s="577"/>
      <c r="D1235" s="577"/>
      <c r="E1235" s="711"/>
      <c r="F1235" s="578"/>
      <c r="G1235" s="578"/>
      <c r="H1235" s="578"/>
      <c r="I1235" s="578"/>
      <c r="J1235" s="622">
        <v>198138</v>
      </c>
      <c r="K1235" s="622">
        <v>180008</v>
      </c>
      <c r="ED1235" s="370"/>
      <c r="EE1235" s="370"/>
      <c r="EF1235" s="370"/>
      <c r="EG1235" s="370"/>
      <c r="EH1235" s="370"/>
      <c r="EI1235" s="370"/>
      <c r="EJ1235" s="370"/>
      <c r="EK1235" s="370"/>
      <c r="EL1235" s="370"/>
      <c r="EM1235" s="370"/>
      <c r="EN1235" s="370"/>
      <c r="EO1235" s="370"/>
      <c r="EP1235" s="370"/>
      <c r="EQ1235" s="370"/>
      <c r="ER1235" s="370"/>
      <c r="ES1235" s="370"/>
      <c r="ET1235" s="370"/>
      <c r="EU1235" s="370"/>
      <c r="FG1235" s="370"/>
      <c r="FH1235" s="370"/>
      <c r="FI1235" s="370"/>
      <c r="FJ1235" s="370"/>
      <c r="FK1235" s="370"/>
      <c r="FL1235" s="370"/>
      <c r="FM1235" s="370"/>
      <c r="FN1235" s="370"/>
      <c r="FO1235" s="370"/>
      <c r="FP1235" s="370"/>
      <c r="FQ1235" s="370"/>
      <c r="FR1235" s="370"/>
      <c r="FS1235" s="370"/>
      <c r="FT1235" s="370"/>
      <c r="FU1235" s="370"/>
      <c r="FV1235" s="370"/>
    </row>
    <row r="1236" spans="1:178" s="363" customFormat="1" ht="13.5">
      <c r="A1236" s="577" t="s">
        <v>364</v>
      </c>
      <c r="B1236" s="577"/>
      <c r="C1236" s="577"/>
      <c r="D1236" s="577"/>
      <c r="E1236" s="711"/>
      <c r="F1236" s="578"/>
      <c r="G1236" s="578"/>
      <c r="H1236" s="578"/>
      <c r="I1236" s="578"/>
      <c r="J1236" s="641">
        <v>83327</v>
      </c>
      <c r="K1236" s="622">
        <v>73780</v>
      </c>
      <c r="EA1236" s="370"/>
      <c r="EB1236" s="370"/>
      <c r="EC1236" s="370"/>
      <c r="ED1236" s="370"/>
      <c r="EE1236" s="370"/>
      <c r="EF1236" s="370"/>
      <c r="EG1236" s="370"/>
      <c r="EH1236" s="370"/>
      <c r="EI1236" s="370"/>
      <c r="EJ1236" s="370"/>
      <c r="EK1236" s="370"/>
      <c r="EL1236" s="370"/>
      <c r="EM1236" s="370"/>
      <c r="ER1236" s="370"/>
      <c r="ES1236" s="370"/>
      <c r="ET1236" s="370"/>
      <c r="EU1236" s="370"/>
      <c r="FF1236" s="370"/>
      <c r="FG1236" s="370"/>
      <c r="FH1236" s="370"/>
      <c r="FI1236" s="370"/>
      <c r="FJ1236" s="370"/>
      <c r="FK1236" s="370"/>
      <c r="FL1236" s="370"/>
      <c r="FM1236" s="370"/>
      <c r="FN1236" s="370"/>
      <c r="FO1236" s="370"/>
      <c r="FP1236" s="370"/>
      <c r="FQ1236" s="370"/>
      <c r="FR1236" s="370"/>
      <c r="FS1236" s="370"/>
      <c r="FT1236" s="370"/>
      <c r="FU1236" s="370"/>
      <c r="FV1236" s="370"/>
    </row>
    <row r="1237" spans="1:178" s="363" customFormat="1" ht="13.5">
      <c r="A1237" s="577" t="s">
        <v>361</v>
      </c>
      <c r="B1237" s="577"/>
      <c r="C1237" s="577"/>
      <c r="D1237" s="577"/>
      <c r="E1237" s="711"/>
      <c r="F1237" s="578"/>
      <c r="G1237" s="578"/>
      <c r="H1237" s="578"/>
      <c r="I1237" s="578"/>
      <c r="J1237" s="622">
        <v>-32637</v>
      </c>
      <c r="K1237" s="622">
        <v>-24190</v>
      </c>
      <c r="ED1237" s="370"/>
      <c r="EE1237" s="370"/>
      <c r="EF1237" s="370"/>
      <c r="EG1237" s="370"/>
      <c r="EH1237" s="370"/>
      <c r="EI1237" s="370"/>
      <c r="EJ1237" s="370"/>
      <c r="EK1237" s="370"/>
      <c r="EL1237" s="370"/>
      <c r="EM1237" s="370"/>
      <c r="EN1237" s="370"/>
      <c r="EO1237" s="370"/>
      <c r="EP1237" s="370"/>
      <c r="EQ1237" s="370"/>
      <c r="ER1237" s="370"/>
      <c r="ES1237" s="370"/>
      <c r="ET1237" s="370"/>
      <c r="EU1237" s="370"/>
      <c r="EV1237" s="370"/>
      <c r="EW1237" s="370"/>
      <c r="EX1237" s="370"/>
      <c r="EY1237" s="370"/>
      <c r="EZ1237" s="370"/>
      <c r="FA1237" s="370"/>
      <c r="FB1237" s="370"/>
      <c r="FC1237" s="370"/>
      <c r="FD1237" s="370"/>
      <c r="FE1237" s="370"/>
      <c r="FF1237" s="370"/>
      <c r="FG1237" s="370"/>
      <c r="FH1237" s="370"/>
      <c r="FI1237" s="370"/>
      <c r="FJ1237" s="370"/>
      <c r="FK1237" s="370"/>
      <c r="FL1237" s="370"/>
      <c r="FM1237" s="370"/>
      <c r="FN1237" s="370"/>
      <c r="FO1237" s="370"/>
      <c r="FP1237" s="370"/>
      <c r="FQ1237" s="370"/>
      <c r="FR1237" s="370"/>
      <c r="FS1237" s="370"/>
      <c r="FT1237" s="370"/>
      <c r="FU1237" s="370"/>
      <c r="FV1237" s="370"/>
    </row>
    <row r="1238" spans="1:178" s="363" customFormat="1" ht="13.5">
      <c r="A1238" s="580" t="s">
        <v>187</v>
      </c>
      <c r="B1238" s="580"/>
      <c r="C1238" s="580"/>
      <c r="D1238" s="580"/>
      <c r="E1238" s="604"/>
      <c r="F1238" s="578"/>
      <c r="G1238" s="581"/>
      <c r="H1238" s="581"/>
      <c r="I1238" s="581"/>
      <c r="J1238" s="622">
        <v>3679</v>
      </c>
      <c r="K1238" s="622">
        <v>3996</v>
      </c>
      <c r="EE1238" s="370"/>
      <c r="EF1238" s="370"/>
      <c r="EG1238" s="370"/>
      <c r="EH1238" s="370"/>
      <c r="EI1238" s="370"/>
      <c r="EJ1238" s="370"/>
      <c r="EK1238" s="370"/>
      <c r="EL1238" s="370"/>
      <c r="EM1238" s="370"/>
      <c r="EN1238" s="370"/>
      <c r="EO1238" s="370"/>
      <c r="EP1238" s="370"/>
      <c r="EQ1238" s="370"/>
      <c r="ER1238" s="370"/>
      <c r="ES1238" s="370"/>
      <c r="ET1238" s="370"/>
      <c r="EU1238" s="370"/>
      <c r="EV1238" s="370"/>
      <c r="EW1238" s="370"/>
      <c r="EX1238" s="370"/>
      <c r="EY1238" s="370"/>
      <c r="EZ1238" s="370"/>
      <c r="FA1238" s="370"/>
      <c r="FB1238" s="370"/>
      <c r="FC1238" s="370"/>
      <c r="FD1238" s="370"/>
      <c r="FE1238" s="370"/>
      <c r="FF1238" s="370"/>
      <c r="FG1238" s="370"/>
      <c r="FH1238" s="370"/>
      <c r="FI1238" s="370"/>
      <c r="FJ1238" s="370"/>
      <c r="FK1238" s="370"/>
      <c r="FL1238" s="370"/>
      <c r="FM1238" s="370"/>
      <c r="FN1238" s="370"/>
      <c r="FO1238" s="370"/>
      <c r="FP1238" s="370"/>
      <c r="FQ1238" s="370"/>
      <c r="FR1238" s="370"/>
      <c r="FS1238" s="370"/>
      <c r="FT1238" s="370"/>
      <c r="FU1238" s="370"/>
      <c r="FV1238" s="370"/>
    </row>
    <row r="1239" spans="1:178" s="363" customFormat="1" ht="13.5">
      <c r="A1239" s="543"/>
      <c r="B1239" s="543"/>
      <c r="C1239" s="543"/>
      <c r="D1239" s="543"/>
      <c r="E1239" s="543"/>
      <c r="F1239" s="543"/>
      <c r="G1239" s="543"/>
      <c r="H1239" s="543"/>
      <c r="I1239" s="543"/>
      <c r="J1239" s="723">
        <v>252507</v>
      </c>
      <c r="K1239" s="723">
        <v>233594</v>
      </c>
      <c r="ED1239" s="370"/>
      <c r="EE1239" s="370"/>
      <c r="EF1239" s="370"/>
      <c r="EG1239" s="370"/>
      <c r="EH1239" s="370"/>
      <c r="EI1239" s="370"/>
      <c r="EJ1239" s="370"/>
      <c r="EK1239" s="370"/>
      <c r="EL1239" s="370"/>
      <c r="EM1239" s="370"/>
      <c r="EN1239" s="370"/>
      <c r="EO1239" s="370"/>
      <c r="EP1239" s="370"/>
      <c r="EQ1239" s="370"/>
      <c r="ER1239" s="370"/>
      <c r="ES1239" s="370"/>
      <c r="ET1239" s="370"/>
      <c r="EU1239" s="370"/>
      <c r="EV1239" s="370"/>
      <c r="EW1239" s="370"/>
      <c r="EX1239" s="370"/>
      <c r="EY1239" s="370"/>
      <c r="EZ1239" s="370"/>
      <c r="FA1239" s="370"/>
      <c r="FB1239" s="370"/>
      <c r="FC1239" s="370"/>
      <c r="FD1239" s="370"/>
      <c r="FE1239" s="370"/>
      <c r="FF1239" s="370"/>
      <c r="FG1239" s="370"/>
      <c r="FH1239" s="370"/>
      <c r="FI1239" s="370"/>
      <c r="FJ1239" s="370"/>
      <c r="FK1239" s="370"/>
      <c r="FL1239" s="370"/>
      <c r="FM1239" s="370"/>
      <c r="FN1239" s="370"/>
      <c r="FO1239" s="370"/>
      <c r="FP1239" s="370"/>
      <c r="FQ1239" s="370"/>
      <c r="FR1239" s="370"/>
      <c r="FS1239" s="370"/>
      <c r="FT1239" s="370"/>
      <c r="FU1239" s="370"/>
      <c r="FV1239" s="370"/>
    </row>
    <row r="1240" spans="1:178" s="363" customFormat="1" ht="13.5">
      <c r="A1240" s="574" t="s">
        <v>56</v>
      </c>
      <c r="B1240" s="574"/>
      <c r="C1240" s="574"/>
      <c r="D1240" s="368"/>
      <c r="J1240" s="359"/>
      <c r="EB1240" s="370"/>
      <c r="EC1240" s="370"/>
      <c r="ED1240" s="370"/>
      <c r="EE1240" s="370"/>
      <c r="EF1240" s="370"/>
      <c r="EG1240" s="370"/>
      <c r="EH1240" s="370"/>
      <c r="EI1240" s="370"/>
      <c r="EJ1240" s="370"/>
      <c r="EK1240" s="370"/>
      <c r="EL1240" s="370"/>
      <c r="EM1240" s="370"/>
      <c r="EN1240" s="370"/>
      <c r="EO1240" s="370"/>
      <c r="EP1240" s="370"/>
      <c r="EQ1240" s="370"/>
      <c r="ER1240" s="370"/>
      <c r="ES1240" s="370"/>
      <c r="ET1240" s="370"/>
      <c r="EU1240" s="370"/>
      <c r="EV1240" s="370"/>
      <c r="EW1240" s="370"/>
      <c r="EX1240" s="370"/>
      <c r="EY1240" s="370"/>
      <c r="EZ1240" s="370"/>
      <c r="FA1240" s="370"/>
      <c r="FB1240" s="370"/>
      <c r="FC1240" s="370"/>
      <c r="FD1240" s="370"/>
      <c r="FE1240" s="370"/>
      <c r="FF1240" s="370"/>
      <c r="FG1240" s="370"/>
      <c r="FH1240" s="370"/>
      <c r="FI1240" s="370"/>
      <c r="FJ1240" s="370"/>
      <c r="FK1240" s="370"/>
      <c r="FL1240" s="370"/>
      <c r="FM1240" s="370"/>
      <c r="FN1240" s="370"/>
      <c r="FO1240" s="370"/>
      <c r="FP1240" s="370"/>
      <c r="FQ1240" s="370"/>
      <c r="FR1240" s="370"/>
      <c r="FS1240" s="370"/>
      <c r="FT1240" s="370"/>
      <c r="FU1240" s="370"/>
      <c r="FV1240" s="370"/>
    </row>
    <row r="1241" spans="1:178" s="363" customFormat="1" ht="13.5">
      <c r="A1241" s="577" t="s">
        <v>364</v>
      </c>
      <c r="B1241" s="577"/>
      <c r="C1241" s="577"/>
      <c r="D1241" s="577"/>
      <c r="E1241" s="578"/>
      <c r="F1241" s="578"/>
      <c r="G1241" s="578"/>
      <c r="H1241" s="578"/>
      <c r="I1241" s="578"/>
      <c r="J1241" s="641">
        <v>68229</v>
      </c>
      <c r="K1241" s="622">
        <v>38111</v>
      </c>
      <c r="EE1241" s="370"/>
      <c r="EF1241" s="370"/>
      <c r="EG1241" s="370"/>
      <c r="EH1241" s="370"/>
      <c r="EI1241" s="370"/>
      <c r="EJ1241" s="370"/>
      <c r="EK1241" s="370"/>
      <c r="EL1241" s="370"/>
      <c r="EM1241" s="370"/>
      <c r="EN1241" s="370"/>
      <c r="EO1241" s="370"/>
      <c r="EP1241" s="370"/>
      <c r="EQ1241" s="370"/>
      <c r="ER1241" s="370"/>
      <c r="ES1241" s="370"/>
      <c r="ET1241" s="370"/>
      <c r="EU1241" s="370"/>
      <c r="FG1241" s="370"/>
      <c r="FH1241" s="370"/>
      <c r="FI1241" s="370"/>
      <c r="FJ1241" s="370"/>
      <c r="FK1241" s="370"/>
      <c r="FL1241" s="370"/>
      <c r="FM1241" s="370"/>
      <c r="FN1241" s="370"/>
      <c r="FO1241" s="370"/>
      <c r="FP1241" s="370"/>
      <c r="FQ1241" s="370"/>
      <c r="FR1241" s="370"/>
      <c r="FS1241" s="370"/>
      <c r="FT1241" s="370"/>
      <c r="FU1241" s="370"/>
      <c r="FV1241" s="370"/>
    </row>
    <row r="1242" spans="1:178" s="363" customFormat="1" ht="13.5">
      <c r="A1242" s="577" t="s">
        <v>492</v>
      </c>
      <c r="B1242" s="577"/>
      <c r="C1242" s="577"/>
      <c r="D1242" s="577"/>
      <c r="E1242" s="578"/>
      <c r="F1242" s="578"/>
      <c r="G1242" s="578"/>
      <c r="H1242" s="578"/>
      <c r="I1242" s="578"/>
      <c r="J1242" s="622">
        <v>-1136</v>
      </c>
      <c r="K1242" s="622">
        <v>-1025</v>
      </c>
      <c r="EB1242" s="370"/>
      <c r="EC1242" s="370"/>
      <c r="ED1242" s="370"/>
      <c r="EE1242" s="370"/>
      <c r="EF1242" s="370"/>
      <c r="EG1242" s="370"/>
      <c r="EH1242" s="370"/>
      <c r="EI1242" s="370"/>
      <c r="EJ1242" s="370"/>
      <c r="EK1242" s="370"/>
      <c r="EL1242" s="370"/>
      <c r="EM1242" s="370"/>
      <c r="EN1242" s="370"/>
      <c r="EO1242" s="370"/>
      <c r="EP1242" s="370"/>
      <c r="ES1242" s="370"/>
      <c r="EU1242" s="370"/>
      <c r="FG1242" s="370"/>
      <c r="FH1242" s="370"/>
      <c r="FI1242" s="370"/>
      <c r="FJ1242" s="370"/>
      <c r="FK1242" s="370"/>
      <c r="FL1242" s="370"/>
      <c r="FM1242" s="370"/>
      <c r="FN1242" s="370"/>
      <c r="FO1242" s="370"/>
      <c r="FP1242" s="370"/>
      <c r="FQ1242" s="370"/>
      <c r="FR1242" s="370"/>
      <c r="FS1242" s="370"/>
      <c r="FT1242" s="370"/>
      <c r="FU1242" s="370"/>
      <c r="FV1242" s="370"/>
    </row>
    <row r="1243" spans="1:178" s="363" customFormat="1" ht="13.5">
      <c r="A1243" s="684" t="s">
        <v>525</v>
      </c>
      <c r="B1243" s="684"/>
      <c r="C1243" s="684"/>
      <c r="D1243" s="684"/>
      <c r="E1243" s="543"/>
      <c r="F1243" s="543"/>
      <c r="G1243" s="543"/>
      <c r="H1243" s="543"/>
      <c r="I1243" s="543"/>
      <c r="J1243" s="723">
        <v>319600</v>
      </c>
      <c r="K1243" s="723">
        <v>270679</v>
      </c>
      <c r="ES1243" s="370"/>
      <c r="ET1243" s="370"/>
      <c r="EU1243" s="370"/>
      <c r="EV1243" s="370"/>
      <c r="EW1243" s="370"/>
      <c r="EX1243" s="370"/>
      <c r="EY1243" s="370"/>
      <c r="EZ1243" s="370"/>
      <c r="FA1243" s="370"/>
      <c r="FB1243" s="370"/>
      <c r="FC1243" s="370"/>
      <c r="FD1243" s="370"/>
      <c r="FE1243" s="370"/>
      <c r="FF1243" s="370"/>
      <c r="FG1243" s="370"/>
      <c r="FH1243" s="370"/>
      <c r="FI1243" s="370"/>
      <c r="FJ1243" s="370"/>
      <c r="FK1243" s="370"/>
      <c r="FL1243" s="370"/>
      <c r="FM1243" s="370"/>
      <c r="FN1243" s="370"/>
      <c r="FO1243" s="370"/>
      <c r="FP1243" s="370"/>
      <c r="FQ1243" s="370"/>
      <c r="FR1243" s="370"/>
      <c r="FS1243" s="370"/>
      <c r="FT1243" s="370"/>
      <c r="FV1243" s="370"/>
    </row>
    <row r="1244" spans="1:178" s="363" customFormat="1" ht="13.5">
      <c r="A1244" s="370"/>
      <c r="B1244" s="370"/>
      <c r="C1244" s="370"/>
      <c r="D1244" s="370"/>
      <c r="E1244" s="373"/>
      <c r="J1244" s="419"/>
      <c r="K1244" s="419"/>
      <c r="EO1244" s="370"/>
      <c r="EP1244" s="370"/>
      <c r="ES1244" s="370"/>
      <c r="ET1244" s="370"/>
      <c r="EU1244" s="370"/>
      <c r="EV1244" s="370"/>
      <c r="EW1244" s="370"/>
      <c r="EX1244" s="370"/>
      <c r="EY1244" s="370"/>
      <c r="EZ1244" s="370"/>
      <c r="FA1244" s="370"/>
      <c r="FB1244" s="370"/>
      <c r="FC1244" s="370"/>
      <c r="FD1244" s="370"/>
      <c r="FE1244" s="370"/>
      <c r="FF1244" s="370"/>
      <c r="FG1244" s="370"/>
      <c r="FH1244" s="370"/>
      <c r="FI1244" s="370"/>
      <c r="FJ1244" s="370"/>
      <c r="FK1244" s="370"/>
      <c r="FL1244" s="370"/>
      <c r="FM1244" s="370"/>
      <c r="FN1244" s="370"/>
      <c r="FO1244" s="370"/>
      <c r="FP1244" s="370"/>
      <c r="FQ1244" s="370"/>
      <c r="FR1244" s="370"/>
      <c r="FS1244" s="370"/>
      <c r="FT1244" s="370"/>
      <c r="FU1244" s="370"/>
      <c r="FV1244" s="370"/>
    </row>
    <row r="1245" spans="1:178" s="363" customFormat="1" ht="13.5">
      <c r="A1245" s="574" t="s">
        <v>253</v>
      </c>
      <c r="B1245" s="574"/>
      <c r="C1245" s="574"/>
      <c r="D1245" s="574"/>
      <c r="E1245" s="536"/>
      <c r="F1245" s="536"/>
      <c r="G1245" s="536"/>
      <c r="H1245" s="536"/>
      <c r="I1245" s="536"/>
      <c r="J1245" s="724">
        <v>0.082</v>
      </c>
      <c r="K1245" s="724">
        <v>0.101</v>
      </c>
      <c r="EE1245" s="370"/>
      <c r="EF1245" s="370"/>
      <c r="EG1245" s="370"/>
      <c r="EH1245" s="370"/>
      <c r="EI1245" s="370"/>
      <c r="EJ1245" s="370"/>
      <c r="EK1245" s="370"/>
      <c r="EL1245" s="370"/>
      <c r="EM1245" s="370"/>
      <c r="ER1245" s="370"/>
      <c r="ES1245" s="370"/>
      <c r="ET1245" s="370"/>
      <c r="EU1245" s="370"/>
      <c r="EV1245" s="370"/>
      <c r="EW1245" s="370"/>
      <c r="EX1245" s="370"/>
      <c r="EY1245" s="370"/>
      <c r="EZ1245" s="370"/>
      <c r="FA1245" s="370"/>
      <c r="FB1245" s="370"/>
      <c r="FC1245" s="370"/>
      <c r="FD1245" s="370"/>
      <c r="FE1245" s="370"/>
      <c r="FF1245" s="370"/>
      <c r="FG1245" s="370"/>
      <c r="FH1245" s="370"/>
      <c r="FI1245" s="370"/>
      <c r="FJ1245" s="370"/>
      <c r="FK1245" s="370"/>
      <c r="FL1245" s="370"/>
      <c r="FM1245" s="370"/>
      <c r="FN1245" s="370"/>
      <c r="FO1245" s="370"/>
      <c r="FP1245" s="370"/>
      <c r="FQ1245" s="370"/>
      <c r="FR1245" s="370"/>
      <c r="FS1245" s="370"/>
      <c r="FT1245" s="370"/>
      <c r="FU1245" s="370"/>
      <c r="FV1245" s="370"/>
    </row>
    <row r="1246" spans="1:178" s="363" customFormat="1" ht="13.5">
      <c r="A1246" s="725" t="s">
        <v>734</v>
      </c>
      <c r="B1246" s="725"/>
      <c r="C1246" s="725"/>
      <c r="D1246" s="725"/>
      <c r="E1246" s="537"/>
      <c r="F1246" s="537"/>
      <c r="G1246" s="537"/>
      <c r="H1246" s="537"/>
      <c r="I1246" s="537"/>
      <c r="J1246" s="726">
        <v>0.103</v>
      </c>
      <c r="K1246" s="726">
        <v>0.117</v>
      </c>
      <c r="EE1246" s="370"/>
      <c r="EF1246" s="370"/>
      <c r="EO1246" s="370"/>
      <c r="EP1246" s="370"/>
      <c r="ER1246" s="370"/>
      <c r="ES1246" s="370"/>
      <c r="ET1246" s="370"/>
      <c r="EU1246" s="370"/>
      <c r="EV1246" s="370"/>
      <c r="EW1246" s="370"/>
      <c r="EX1246" s="370"/>
      <c r="EY1246" s="370"/>
      <c r="EZ1246" s="370"/>
      <c r="FA1246" s="370"/>
      <c r="FB1246" s="370"/>
      <c r="FC1246" s="370"/>
      <c r="FD1246" s="370"/>
      <c r="FE1246" s="370"/>
      <c r="FF1246" s="370"/>
      <c r="FG1246" s="370"/>
      <c r="FH1246" s="370"/>
      <c r="FI1246" s="370"/>
      <c r="FJ1246" s="370"/>
      <c r="FK1246" s="370"/>
      <c r="FL1246" s="370"/>
      <c r="FM1246" s="370"/>
      <c r="FN1246" s="370"/>
      <c r="FO1246" s="370"/>
      <c r="FP1246" s="370"/>
      <c r="FQ1246" s="370"/>
      <c r="FR1246" s="370"/>
      <c r="FS1246" s="370"/>
      <c r="FT1246" s="370"/>
      <c r="FU1246" s="370"/>
      <c r="FV1246" s="370"/>
    </row>
    <row r="1247" spans="1:178" s="363" customFormat="1" ht="13.5">
      <c r="A1247" s="307"/>
      <c r="B1247" s="307"/>
      <c r="C1247" s="307"/>
      <c r="D1247" s="307"/>
      <c r="E1247" s="414"/>
      <c r="F1247" s="367"/>
      <c r="G1247" s="367"/>
      <c r="H1247" s="367"/>
      <c r="I1247" s="367"/>
      <c r="J1247" s="454"/>
      <c r="K1247" s="454"/>
      <c r="EE1247" s="370"/>
      <c r="EF1247" s="370"/>
      <c r="EO1247" s="370"/>
      <c r="EP1247" s="370"/>
      <c r="ER1247" s="370"/>
      <c r="ES1247" s="370"/>
      <c r="ET1247" s="370"/>
      <c r="EU1247" s="370"/>
      <c r="EV1247" s="370"/>
      <c r="EW1247" s="370"/>
      <c r="EX1247" s="370"/>
      <c r="EY1247" s="370"/>
      <c r="EZ1247" s="370"/>
      <c r="FA1247" s="370"/>
      <c r="FB1247" s="370"/>
      <c r="FC1247" s="370"/>
      <c r="FD1247" s="370"/>
      <c r="FE1247" s="370"/>
      <c r="FF1247" s="370"/>
      <c r="FG1247" s="370"/>
      <c r="FH1247" s="370"/>
      <c r="FI1247" s="370"/>
      <c r="FJ1247" s="370"/>
      <c r="FK1247" s="370"/>
      <c r="FL1247" s="370"/>
      <c r="FM1247" s="370"/>
      <c r="FN1247" s="370"/>
      <c r="FO1247" s="370"/>
      <c r="FP1247" s="370"/>
      <c r="FQ1247" s="370"/>
      <c r="FR1247" s="370"/>
      <c r="FS1247" s="370"/>
      <c r="FT1247" s="370"/>
      <c r="FU1247" s="370"/>
      <c r="FV1247" s="370"/>
    </row>
    <row r="1248" spans="1:178" s="363" customFormat="1" ht="27" customHeight="1">
      <c r="A1248" s="1049" t="s">
        <v>53</v>
      </c>
      <c r="B1248" s="1049"/>
      <c r="C1248" s="1049"/>
      <c r="D1248" s="1049"/>
      <c r="E1248" s="1049"/>
      <c r="F1248" s="1049"/>
      <c r="G1248" s="1049"/>
      <c r="H1248" s="1049"/>
      <c r="I1248" s="1049"/>
      <c r="J1248" s="1049"/>
      <c r="K1248" s="1049"/>
      <c r="EE1248" s="370"/>
      <c r="EF1248" s="370"/>
      <c r="EO1248" s="370"/>
      <c r="EP1248" s="370"/>
      <c r="ER1248" s="370"/>
      <c r="ES1248" s="370"/>
      <c r="ET1248" s="370"/>
      <c r="EU1248" s="370"/>
      <c r="EV1248" s="370"/>
      <c r="EW1248" s="370"/>
      <c r="EX1248" s="370"/>
      <c r="EY1248" s="370"/>
      <c r="EZ1248" s="370"/>
      <c r="FA1248" s="370"/>
      <c r="FB1248" s="370"/>
      <c r="FC1248" s="370"/>
      <c r="FD1248" s="370"/>
      <c r="FE1248" s="370"/>
      <c r="FF1248" s="370"/>
      <c r="FG1248" s="370"/>
      <c r="FH1248" s="370"/>
      <c r="FI1248" s="370"/>
      <c r="FJ1248" s="370"/>
      <c r="FK1248" s="370"/>
      <c r="FL1248" s="370"/>
      <c r="FM1248" s="370"/>
      <c r="FN1248" s="370"/>
      <c r="FO1248" s="370"/>
      <c r="FP1248" s="370"/>
      <c r="FQ1248" s="370"/>
      <c r="FR1248" s="370"/>
      <c r="FS1248" s="370"/>
      <c r="FT1248" s="370"/>
      <c r="FU1248" s="370"/>
      <c r="FV1248" s="370"/>
    </row>
    <row r="1249" spans="1:178" s="363" customFormat="1" ht="15.75">
      <c r="A1249" s="568" t="s">
        <v>169</v>
      </c>
      <c r="B1249" s="568"/>
      <c r="C1249" s="568"/>
      <c r="D1249" s="373"/>
      <c r="E1249" s="373"/>
      <c r="G1249" s="370"/>
      <c r="J1249" s="435"/>
      <c r="K1249" s="269"/>
      <c r="EB1249" s="370"/>
      <c r="EC1249" s="370"/>
      <c r="ED1249" s="370"/>
      <c r="EE1249" s="370"/>
      <c r="EF1249" s="370"/>
      <c r="EG1249" s="370"/>
      <c r="EH1249" s="370"/>
      <c r="EI1249" s="370"/>
      <c r="EJ1249" s="370"/>
      <c r="EK1249" s="370"/>
      <c r="EL1249" s="370"/>
      <c r="EM1249" s="370"/>
      <c r="EN1249" s="370"/>
      <c r="EO1249" s="370"/>
      <c r="EP1249" s="370"/>
      <c r="EQ1249" s="370"/>
      <c r="ER1249" s="370"/>
      <c r="ES1249" s="370"/>
      <c r="EU1249" s="370"/>
      <c r="FD1249" s="370"/>
      <c r="FE1249" s="370"/>
      <c r="FF1249" s="370"/>
      <c r="FG1249" s="370"/>
      <c r="FH1249" s="370"/>
      <c r="FI1249" s="370"/>
      <c r="FJ1249" s="370"/>
      <c r="FK1249" s="370"/>
      <c r="FL1249" s="370"/>
      <c r="FM1249" s="370"/>
      <c r="FN1249" s="370"/>
      <c r="FO1249" s="370"/>
      <c r="FP1249" s="370"/>
      <c r="FQ1249" s="370"/>
      <c r="FR1249" s="370"/>
      <c r="FS1249" s="370"/>
      <c r="FT1249" s="370"/>
      <c r="FU1249" s="370"/>
      <c r="FV1249" s="370"/>
    </row>
    <row r="1250" spans="1:178" s="363" customFormat="1" ht="15.75">
      <c r="A1250" s="568"/>
      <c r="B1250" s="568"/>
      <c r="C1250" s="568"/>
      <c r="D1250" s="373"/>
      <c r="E1250" s="373"/>
      <c r="G1250" s="370"/>
      <c r="J1250" s="435"/>
      <c r="K1250" s="269"/>
      <c r="EB1250" s="370"/>
      <c r="EC1250" s="370"/>
      <c r="ED1250" s="370"/>
      <c r="EE1250" s="370"/>
      <c r="EF1250" s="370"/>
      <c r="EG1250" s="370"/>
      <c r="EH1250" s="370"/>
      <c r="EI1250" s="370"/>
      <c r="EJ1250" s="370"/>
      <c r="EK1250" s="370"/>
      <c r="EL1250" s="370"/>
      <c r="EM1250" s="370"/>
      <c r="EN1250" s="370"/>
      <c r="EO1250" s="370"/>
      <c r="EP1250" s="370"/>
      <c r="EQ1250" s="370"/>
      <c r="ER1250" s="370"/>
      <c r="ES1250" s="370"/>
      <c r="EU1250" s="370"/>
      <c r="FD1250" s="370"/>
      <c r="FE1250" s="370"/>
      <c r="FF1250" s="370"/>
      <c r="FG1250" s="370"/>
      <c r="FH1250" s="370"/>
      <c r="FI1250" s="370"/>
      <c r="FJ1250" s="370"/>
      <c r="FK1250" s="370"/>
      <c r="FL1250" s="370"/>
      <c r="FM1250" s="370"/>
      <c r="FN1250" s="370"/>
      <c r="FO1250" s="370"/>
      <c r="FP1250" s="370"/>
      <c r="FQ1250" s="370"/>
      <c r="FR1250" s="370"/>
      <c r="FS1250" s="370"/>
      <c r="FT1250" s="370"/>
      <c r="FU1250" s="370"/>
      <c r="FV1250" s="370"/>
    </row>
    <row r="1251" spans="1:173" s="363" customFormat="1" ht="13.5">
      <c r="A1251" s="590"/>
      <c r="B1251" s="590"/>
      <c r="C1251" s="590"/>
      <c r="D1251" s="590"/>
      <c r="E1251" s="561"/>
      <c r="F1251" s="590"/>
      <c r="G1251" s="590"/>
      <c r="H1251" s="917"/>
      <c r="I1251" s="793"/>
      <c r="J1251" s="918"/>
      <c r="K1251" s="589"/>
      <c r="FG1251" s="370"/>
      <c r="FH1251" s="370"/>
      <c r="FI1251" s="370"/>
      <c r="FJ1251" s="370"/>
      <c r="FK1251" s="370"/>
      <c r="FL1251" s="370"/>
      <c r="FM1251" s="370"/>
      <c r="FN1251" s="370"/>
      <c r="FO1251" s="370"/>
      <c r="FP1251" s="370"/>
      <c r="FQ1251" s="370"/>
    </row>
    <row r="1252" spans="1:178" s="363" customFormat="1" ht="13.5" customHeight="1">
      <c r="A1252" s="590" t="s">
        <v>493</v>
      </c>
      <c r="B1252" s="590"/>
      <c r="C1252" s="590"/>
      <c r="D1252" s="590"/>
      <c r="E1252" s="682"/>
      <c r="F1252" s="595"/>
      <c r="G1252" s="595"/>
      <c r="H1252" s="727"/>
      <c r="I1252" s="727"/>
      <c r="J1252" s="734" t="s">
        <v>39</v>
      </c>
      <c r="K1252" s="734" t="s">
        <v>466</v>
      </c>
      <c r="EE1252" s="370"/>
      <c r="EF1252" s="370"/>
      <c r="EG1252" s="370"/>
      <c r="EH1252" s="370"/>
      <c r="EI1252" s="370"/>
      <c r="EJ1252" s="370"/>
      <c r="EK1252" s="370"/>
      <c r="EL1252" s="370"/>
      <c r="EM1252" s="370"/>
      <c r="EN1252" s="370"/>
      <c r="EO1252" s="370"/>
      <c r="EP1252" s="370"/>
      <c r="EQ1252" s="370"/>
      <c r="ER1252" s="370"/>
      <c r="ES1252" s="370"/>
      <c r="ET1252" s="370"/>
      <c r="EU1252" s="370"/>
      <c r="FG1252" s="370"/>
      <c r="FH1252" s="370"/>
      <c r="FI1252" s="370"/>
      <c r="FJ1252" s="370"/>
      <c r="FK1252" s="370"/>
      <c r="FL1252" s="370"/>
      <c r="FM1252" s="370"/>
      <c r="FN1252" s="370"/>
      <c r="FO1252" s="370"/>
      <c r="FP1252" s="370"/>
      <c r="FQ1252" s="370"/>
      <c r="FR1252" s="370"/>
      <c r="FS1252" s="370"/>
      <c r="FT1252" s="370"/>
      <c r="FU1252" s="370"/>
      <c r="FV1252" s="370"/>
    </row>
    <row r="1253" spans="1:178" s="363" customFormat="1" ht="13.5">
      <c r="A1253" s="596" t="s">
        <v>472</v>
      </c>
      <c r="B1253" s="596"/>
      <c r="C1253" s="596"/>
      <c r="D1253" s="596"/>
      <c r="E1253" s="710"/>
      <c r="F1253" s="597"/>
      <c r="G1253" s="597"/>
      <c r="H1253" s="627"/>
      <c r="I1253" s="627"/>
      <c r="J1253" s="627">
        <v>154544</v>
      </c>
      <c r="K1253" s="627">
        <v>112602</v>
      </c>
      <c r="EE1253" s="370"/>
      <c r="EF1253" s="370"/>
      <c r="EG1253" s="370"/>
      <c r="EH1253" s="370"/>
      <c r="EI1253" s="370"/>
      <c r="EJ1253" s="370"/>
      <c r="EK1253" s="370"/>
      <c r="EL1253" s="370"/>
      <c r="EM1253" s="370"/>
      <c r="EN1253" s="370"/>
      <c r="EO1253" s="370"/>
      <c r="EP1253" s="370"/>
      <c r="EQ1253" s="370"/>
      <c r="ER1253" s="370"/>
      <c r="ES1253" s="370"/>
      <c r="ET1253" s="370"/>
      <c r="EU1253" s="370"/>
      <c r="FD1253" s="370"/>
      <c r="FE1253" s="370"/>
      <c r="FF1253" s="370"/>
      <c r="FG1253" s="370"/>
      <c r="FH1253" s="370"/>
      <c r="FI1253" s="370"/>
      <c r="FJ1253" s="370"/>
      <c r="FK1253" s="370"/>
      <c r="FL1253" s="370"/>
      <c r="FM1253" s="370"/>
      <c r="FN1253" s="370"/>
      <c r="FO1253" s="370"/>
      <c r="FP1253" s="370"/>
      <c r="FQ1253" s="370"/>
      <c r="FR1253" s="370"/>
      <c r="FS1253" s="370"/>
      <c r="FT1253" s="370"/>
      <c r="FU1253" s="370"/>
      <c r="FV1253" s="370"/>
    </row>
    <row r="1254" spans="1:178" s="363" customFormat="1" ht="13.5">
      <c r="A1254" s="577" t="s">
        <v>126</v>
      </c>
      <c r="B1254" s="580"/>
      <c r="C1254" s="580"/>
      <c r="D1254" s="580"/>
      <c r="E1254" s="604"/>
      <c r="F1254" s="581"/>
      <c r="G1254" s="581"/>
      <c r="H1254" s="622"/>
      <c r="I1254" s="622"/>
      <c r="J1254" s="622">
        <v>128802</v>
      </c>
      <c r="K1254" s="622">
        <v>131757</v>
      </c>
      <c r="EE1254" s="370"/>
      <c r="EF1254" s="370"/>
      <c r="EG1254" s="370"/>
      <c r="EH1254" s="370"/>
      <c r="EI1254" s="370"/>
      <c r="EJ1254" s="370"/>
      <c r="EK1254" s="370"/>
      <c r="EL1254" s="370"/>
      <c r="EM1254" s="370"/>
      <c r="EN1254" s="370"/>
      <c r="EO1254" s="370"/>
      <c r="EP1254" s="370"/>
      <c r="EQ1254" s="370"/>
      <c r="ER1254" s="370"/>
      <c r="ES1254" s="370"/>
      <c r="ET1254" s="370"/>
      <c r="EU1254" s="370"/>
      <c r="FD1254" s="370"/>
      <c r="FE1254" s="370"/>
      <c r="FF1254" s="370"/>
      <c r="FG1254" s="370"/>
      <c r="FH1254" s="370"/>
      <c r="FI1254" s="370"/>
      <c r="FJ1254" s="370"/>
      <c r="FK1254" s="370"/>
      <c r="FL1254" s="370"/>
      <c r="FM1254" s="370"/>
      <c r="FN1254" s="370"/>
      <c r="FO1254" s="370"/>
      <c r="FP1254" s="370"/>
      <c r="FQ1254" s="370"/>
      <c r="FR1254" s="370"/>
      <c r="FS1254" s="370"/>
      <c r="FT1254" s="370"/>
      <c r="FU1254" s="370"/>
      <c r="FV1254" s="370"/>
    </row>
    <row r="1255" spans="1:178" s="363" customFormat="1" ht="13.5">
      <c r="A1255" s="365"/>
      <c r="B1255" s="365"/>
      <c r="C1255" s="365"/>
      <c r="D1255" s="365"/>
      <c r="E1255" s="403"/>
      <c r="F1255" s="366"/>
      <c r="G1255" s="366"/>
      <c r="H1255" s="366"/>
      <c r="I1255" s="366"/>
      <c r="J1255" s="388"/>
      <c r="K1255" s="388"/>
      <c r="EO1255" s="370"/>
      <c r="EP1255" s="370"/>
      <c r="ES1255" s="370"/>
      <c r="EU1255" s="370"/>
      <c r="FN1255" s="370"/>
      <c r="FO1255" s="370"/>
      <c r="FP1255" s="370"/>
      <c r="FQ1255" s="370"/>
      <c r="FR1255" s="370"/>
      <c r="FS1255" s="370"/>
      <c r="FU1255" s="370"/>
      <c r="FV1255" s="370"/>
    </row>
    <row r="1256" spans="1:178" s="363" customFormat="1" ht="13.5">
      <c r="A1256" s="271"/>
      <c r="B1256" s="271"/>
      <c r="C1256" s="271"/>
      <c r="D1256" s="271"/>
      <c r="E1256" s="414"/>
      <c r="F1256" s="367"/>
      <c r="G1256" s="367"/>
      <c r="H1256" s="367"/>
      <c r="I1256" s="367"/>
      <c r="J1256" s="389"/>
      <c r="K1256" s="389"/>
      <c r="EO1256" s="370"/>
      <c r="EP1256" s="370"/>
      <c r="ES1256" s="370"/>
      <c r="EU1256" s="370"/>
      <c r="FN1256" s="370"/>
      <c r="FO1256" s="370"/>
      <c r="FP1256" s="370"/>
      <c r="FQ1256" s="370"/>
      <c r="FR1256" s="370"/>
      <c r="FS1256" s="370"/>
      <c r="FU1256" s="370"/>
      <c r="FV1256" s="370"/>
    </row>
    <row r="1257" spans="1:245" s="363" customFormat="1" ht="15.75">
      <c r="A1257" s="568" t="s">
        <v>170</v>
      </c>
      <c r="B1257" s="568"/>
      <c r="C1257" s="568"/>
      <c r="D1257" s="373"/>
      <c r="E1257" s="372"/>
      <c r="F1257" s="379"/>
      <c r="G1257" s="380"/>
      <c r="H1257" s="380"/>
      <c r="I1257" s="380"/>
      <c r="J1257" s="380"/>
      <c r="K1257" s="380"/>
      <c r="DZ1257" s="370"/>
      <c r="EA1257" s="370"/>
      <c r="EV1257" s="370"/>
      <c r="EW1257" s="370"/>
      <c r="EX1257" s="370"/>
      <c r="EY1257" s="370"/>
      <c r="EZ1257" s="370"/>
      <c r="FA1257" s="370"/>
      <c r="FB1257" s="370"/>
      <c r="FC1257" s="370"/>
      <c r="FD1257" s="370"/>
      <c r="FE1257" s="370"/>
      <c r="FF1257" s="370"/>
      <c r="FG1257" s="370"/>
      <c r="FH1257" s="370"/>
      <c r="FI1257" s="370"/>
      <c r="FJ1257" s="370"/>
      <c r="FK1257" s="370"/>
      <c r="FL1257" s="370"/>
      <c r="FM1257" s="370"/>
      <c r="FN1257" s="370"/>
      <c r="FO1257" s="370"/>
      <c r="FP1257" s="370"/>
      <c r="FQ1257" s="370"/>
      <c r="FR1257" s="370"/>
      <c r="FS1257" s="370"/>
      <c r="FT1257" s="370"/>
      <c r="FU1257" s="370"/>
      <c r="FV1257" s="370"/>
      <c r="FW1257" s="370"/>
      <c r="FX1257" s="370"/>
      <c r="FY1257" s="370"/>
      <c r="FZ1257" s="370"/>
      <c r="GA1257" s="370"/>
      <c r="GB1257" s="370"/>
      <c r="GC1257" s="370"/>
      <c r="GD1257" s="370"/>
      <c r="GE1257" s="370"/>
      <c r="GF1257" s="370"/>
      <c r="GG1257" s="370"/>
      <c r="GH1257" s="370"/>
      <c r="GI1257" s="370"/>
      <c r="GJ1257" s="370"/>
      <c r="GK1257" s="370"/>
      <c r="GL1257" s="370"/>
      <c r="GM1257" s="370"/>
      <c r="GN1257" s="370"/>
      <c r="GO1257" s="370"/>
      <c r="GP1257" s="370"/>
      <c r="GQ1257" s="370"/>
      <c r="GR1257" s="370"/>
      <c r="GS1257" s="370"/>
      <c r="GT1257" s="370"/>
      <c r="GU1257" s="370"/>
      <c r="GV1257" s="370"/>
      <c r="GW1257" s="370"/>
      <c r="GX1257" s="370"/>
      <c r="GY1257" s="370"/>
      <c r="GZ1257" s="370"/>
      <c r="HA1257" s="370"/>
      <c r="HB1257" s="370"/>
      <c r="HC1257" s="370"/>
      <c r="HD1257" s="370"/>
      <c r="HE1257" s="370"/>
      <c r="HF1257" s="370"/>
      <c r="HG1257" s="370"/>
      <c r="HH1257" s="370"/>
      <c r="HI1257" s="370"/>
      <c r="HJ1257" s="370"/>
      <c r="HK1257" s="370"/>
      <c r="HL1257" s="370"/>
      <c r="HM1257" s="370"/>
      <c r="HN1257" s="370"/>
      <c r="HO1257" s="370"/>
      <c r="HP1257" s="370"/>
      <c r="HQ1257" s="370"/>
      <c r="HR1257" s="370"/>
      <c r="HS1257" s="370"/>
      <c r="HT1257" s="370"/>
      <c r="HU1257" s="370"/>
      <c r="HV1257" s="370"/>
      <c r="HW1257" s="370"/>
      <c r="HX1257" s="370"/>
      <c r="HY1257" s="370"/>
      <c r="HZ1257" s="370"/>
      <c r="IA1257" s="370"/>
      <c r="IB1257" s="370"/>
      <c r="IC1257" s="370"/>
      <c r="ID1257" s="370"/>
      <c r="IE1257" s="370"/>
      <c r="IF1257" s="370"/>
      <c r="IG1257" s="370"/>
      <c r="IH1257" s="370"/>
      <c r="II1257" s="370"/>
      <c r="IJ1257" s="370"/>
      <c r="IK1257" s="370"/>
    </row>
    <row r="1258" spans="1:245" s="363" customFormat="1" ht="13.5">
      <c r="A1258" s="269"/>
      <c r="B1258" s="269"/>
      <c r="C1258" s="269"/>
      <c r="D1258" s="269"/>
      <c r="E1258" s="372"/>
      <c r="F1258" s="379"/>
      <c r="G1258" s="380"/>
      <c r="H1258" s="380"/>
      <c r="I1258" s="380"/>
      <c r="J1258" s="380"/>
      <c r="K1258" s="380"/>
      <c r="EV1258" s="370"/>
      <c r="EW1258" s="370"/>
      <c r="EX1258" s="370"/>
      <c r="EY1258" s="370"/>
      <c r="EZ1258" s="370"/>
      <c r="FA1258" s="370"/>
      <c r="FB1258" s="370"/>
      <c r="FC1258" s="370"/>
      <c r="FD1258" s="370"/>
      <c r="FE1258" s="370"/>
      <c r="FF1258" s="370"/>
      <c r="FG1258" s="370"/>
      <c r="FH1258" s="370"/>
      <c r="FI1258" s="370"/>
      <c r="FJ1258" s="370"/>
      <c r="FK1258" s="370"/>
      <c r="FL1258" s="370"/>
      <c r="FM1258" s="370"/>
      <c r="FN1258" s="370"/>
      <c r="FO1258" s="370"/>
      <c r="FP1258" s="370"/>
      <c r="FQ1258" s="370"/>
      <c r="FR1258" s="370"/>
      <c r="FS1258" s="370"/>
      <c r="FT1258" s="370"/>
      <c r="FU1258" s="370"/>
      <c r="FV1258" s="370"/>
      <c r="FW1258" s="370"/>
      <c r="FX1258" s="370"/>
      <c r="FY1258" s="370"/>
      <c r="FZ1258" s="370"/>
      <c r="GA1258" s="370"/>
      <c r="GB1258" s="370"/>
      <c r="GC1258" s="370"/>
      <c r="GD1258" s="370"/>
      <c r="GE1258" s="370"/>
      <c r="GF1258" s="370"/>
      <c r="GG1258" s="370"/>
      <c r="GH1258" s="370"/>
      <c r="GI1258" s="370"/>
      <c r="GJ1258" s="370"/>
      <c r="GK1258" s="370"/>
      <c r="GL1258" s="370"/>
      <c r="GM1258" s="370"/>
      <c r="GN1258" s="370"/>
      <c r="GO1258" s="370"/>
      <c r="GP1258" s="370"/>
      <c r="GQ1258" s="370"/>
      <c r="GR1258" s="370"/>
      <c r="GS1258" s="370"/>
      <c r="GT1258" s="370"/>
      <c r="GU1258" s="370"/>
      <c r="GV1258" s="370"/>
      <c r="GW1258" s="370"/>
      <c r="GX1258" s="370"/>
      <c r="GY1258" s="370"/>
      <c r="GZ1258" s="370"/>
      <c r="HA1258" s="370"/>
      <c r="HB1258" s="370"/>
      <c r="HC1258" s="370"/>
      <c r="HD1258" s="370"/>
      <c r="HE1258" s="370"/>
      <c r="HF1258" s="370"/>
      <c r="HG1258" s="370"/>
      <c r="HH1258" s="370"/>
      <c r="HI1258" s="370"/>
      <c r="HJ1258" s="370"/>
      <c r="HK1258" s="370"/>
      <c r="HL1258" s="370"/>
      <c r="HM1258" s="370"/>
      <c r="HN1258" s="370"/>
      <c r="HO1258" s="370"/>
      <c r="HP1258" s="370"/>
      <c r="HQ1258" s="370"/>
      <c r="HR1258" s="370"/>
      <c r="HS1258" s="370"/>
      <c r="HT1258" s="370"/>
      <c r="HU1258" s="370"/>
      <c r="HV1258" s="370"/>
      <c r="HW1258" s="370"/>
      <c r="HX1258" s="370"/>
      <c r="HY1258" s="370"/>
      <c r="HZ1258" s="370"/>
      <c r="IA1258" s="370"/>
      <c r="IB1258" s="370"/>
      <c r="IC1258" s="370"/>
      <c r="ID1258" s="370"/>
      <c r="IE1258" s="370"/>
      <c r="IF1258" s="370"/>
      <c r="IG1258" s="370"/>
      <c r="IH1258" s="370"/>
      <c r="II1258" s="370"/>
      <c r="IJ1258" s="370"/>
      <c r="IK1258" s="370"/>
    </row>
    <row r="1259" spans="1:245" s="363" customFormat="1" ht="64.5" customHeight="1">
      <c r="A1259" s="1049" t="s">
        <v>54</v>
      </c>
      <c r="B1259" s="1049"/>
      <c r="C1259" s="1049"/>
      <c r="D1259" s="1049"/>
      <c r="E1259" s="1049"/>
      <c r="F1259" s="1049"/>
      <c r="G1259" s="1049"/>
      <c r="H1259" s="1049"/>
      <c r="I1259" s="1049"/>
      <c r="J1259" s="1049"/>
      <c r="K1259" s="1049"/>
      <c r="DZ1259" s="370"/>
      <c r="EA1259" s="370"/>
      <c r="ED1259" s="370"/>
      <c r="EE1259" s="370"/>
      <c r="EF1259" s="370"/>
      <c r="EG1259" s="370"/>
      <c r="EH1259" s="370"/>
      <c r="EI1259" s="370"/>
      <c r="EV1259" s="370"/>
      <c r="EW1259" s="370"/>
      <c r="EX1259" s="370"/>
      <c r="EY1259" s="370"/>
      <c r="EZ1259" s="370"/>
      <c r="FA1259" s="370"/>
      <c r="FB1259" s="370"/>
      <c r="FC1259" s="370"/>
      <c r="FD1259" s="370"/>
      <c r="FE1259" s="370"/>
      <c r="FF1259" s="370"/>
      <c r="FG1259" s="370"/>
      <c r="FH1259" s="370"/>
      <c r="FI1259" s="370"/>
      <c r="FJ1259" s="370"/>
      <c r="FK1259" s="370"/>
      <c r="FL1259" s="370"/>
      <c r="FM1259" s="370"/>
      <c r="FN1259" s="370"/>
      <c r="FO1259" s="370"/>
      <c r="FP1259" s="370"/>
      <c r="FQ1259" s="370"/>
      <c r="FR1259" s="370"/>
      <c r="FS1259" s="370"/>
      <c r="FT1259" s="370"/>
      <c r="FU1259" s="370"/>
      <c r="FV1259" s="370"/>
      <c r="FW1259" s="370"/>
      <c r="FX1259" s="370"/>
      <c r="FY1259" s="370"/>
      <c r="FZ1259" s="370"/>
      <c r="GA1259" s="370"/>
      <c r="GB1259" s="370"/>
      <c r="GC1259" s="370"/>
      <c r="GD1259" s="370"/>
      <c r="GE1259" s="370"/>
      <c r="GF1259" s="370"/>
      <c r="GG1259" s="370"/>
      <c r="GH1259" s="370"/>
      <c r="GI1259" s="370"/>
      <c r="GJ1259" s="370"/>
      <c r="GK1259" s="370"/>
      <c r="GL1259" s="370"/>
      <c r="GM1259" s="370"/>
      <c r="GN1259" s="370"/>
      <c r="GO1259" s="370"/>
      <c r="GP1259" s="370"/>
      <c r="GQ1259" s="370"/>
      <c r="GR1259" s="370"/>
      <c r="GS1259" s="370"/>
      <c r="GT1259" s="370"/>
      <c r="GU1259" s="370"/>
      <c r="GV1259" s="370"/>
      <c r="GW1259" s="370"/>
      <c r="GX1259" s="370"/>
      <c r="GY1259" s="370"/>
      <c r="GZ1259" s="370"/>
      <c r="HA1259" s="370"/>
      <c r="HB1259" s="370"/>
      <c r="HC1259" s="370"/>
      <c r="HD1259" s="370"/>
      <c r="HE1259" s="370"/>
      <c r="HF1259" s="370"/>
      <c r="HG1259" s="370"/>
      <c r="HH1259" s="370"/>
      <c r="HI1259" s="370"/>
      <c r="HJ1259" s="370"/>
      <c r="HK1259" s="370"/>
      <c r="HL1259" s="370"/>
      <c r="HM1259" s="370"/>
      <c r="HN1259" s="370"/>
      <c r="HO1259" s="370"/>
      <c r="HP1259" s="370"/>
      <c r="HQ1259" s="370"/>
      <c r="HR1259" s="370"/>
      <c r="HS1259" s="370"/>
      <c r="HT1259" s="370"/>
      <c r="HU1259" s="370"/>
      <c r="HV1259" s="370"/>
      <c r="HW1259" s="370"/>
      <c r="HX1259" s="370"/>
      <c r="HY1259" s="370"/>
      <c r="HZ1259" s="370"/>
      <c r="IA1259" s="370"/>
      <c r="IB1259" s="370"/>
      <c r="IC1259" s="370"/>
      <c r="ID1259" s="370"/>
      <c r="IE1259" s="370"/>
      <c r="IF1259" s="370"/>
      <c r="IG1259" s="370"/>
      <c r="IH1259" s="370"/>
      <c r="II1259" s="370"/>
      <c r="IJ1259" s="370"/>
      <c r="IK1259" s="370"/>
    </row>
    <row r="1260" spans="1:178" s="359" customFormat="1" ht="13.5" customHeight="1">
      <c r="A1260" s="364"/>
      <c r="B1260" s="364"/>
      <c r="C1260" s="364"/>
      <c r="D1260" s="364"/>
      <c r="E1260" s="364"/>
      <c r="F1260" s="364"/>
      <c r="G1260" s="364"/>
      <c r="H1260" s="364"/>
      <c r="I1260" s="364"/>
      <c r="J1260" s="364"/>
      <c r="K1260" s="364"/>
      <c r="ED1260" s="362"/>
      <c r="EE1260" s="362"/>
      <c r="EF1260" s="362"/>
      <c r="EG1260" s="362"/>
      <c r="EH1260" s="362"/>
      <c r="EI1260" s="362"/>
      <c r="EJ1260" s="362"/>
      <c r="EK1260" s="362"/>
      <c r="EL1260" s="362"/>
      <c r="EM1260" s="362"/>
      <c r="EN1260" s="362"/>
      <c r="EO1260" s="362"/>
      <c r="ER1260" s="362"/>
      <c r="ET1260" s="362"/>
      <c r="FF1260" s="362"/>
      <c r="FG1260" s="362"/>
      <c r="FH1260" s="362"/>
      <c r="FI1260" s="362"/>
      <c r="FJ1260" s="362"/>
      <c r="FK1260" s="362"/>
      <c r="FL1260" s="362"/>
      <c r="FM1260" s="362"/>
      <c r="FN1260" s="362"/>
      <c r="FO1260" s="362"/>
      <c r="FP1260" s="362"/>
      <c r="FQ1260" s="362"/>
      <c r="FR1260" s="362"/>
      <c r="FU1260" s="362"/>
      <c r="FV1260" s="362"/>
    </row>
    <row r="1261" spans="1:178" s="363" customFormat="1" ht="15.75">
      <c r="A1261" s="568" t="s">
        <v>171</v>
      </c>
      <c r="B1261" s="568"/>
      <c r="C1261" s="568"/>
      <c r="D1261" s="373"/>
      <c r="FH1261" s="370"/>
      <c r="FI1261" s="370"/>
      <c r="FJ1261" s="370"/>
      <c r="FK1261" s="370"/>
      <c r="FL1261" s="370"/>
      <c r="FM1261" s="370"/>
      <c r="FN1261" s="370"/>
      <c r="FO1261" s="370"/>
      <c r="FP1261" s="370"/>
      <c r="FQ1261" s="370"/>
      <c r="FR1261" s="370"/>
      <c r="FU1261" s="370"/>
      <c r="FV1261" s="370"/>
    </row>
    <row r="1262" spans="1:178" s="363" customFormat="1" ht="13.5">
      <c r="A1262" s="373"/>
      <c r="B1262" s="373"/>
      <c r="C1262" s="373"/>
      <c r="D1262" s="373"/>
      <c r="FH1262" s="370"/>
      <c r="FI1262" s="370"/>
      <c r="FJ1262" s="370"/>
      <c r="FK1262" s="370"/>
      <c r="FL1262" s="370"/>
      <c r="FM1262" s="370"/>
      <c r="FN1262" s="370"/>
      <c r="FO1262" s="370"/>
      <c r="FP1262" s="370"/>
      <c r="FQ1262" s="370"/>
      <c r="FR1262" s="370"/>
      <c r="FU1262" s="370"/>
      <c r="FV1262" s="370"/>
    </row>
    <row r="1263" spans="1:178" s="363" customFormat="1" ht="96.75" customHeight="1">
      <c r="A1263" s="1049" t="s">
        <v>125</v>
      </c>
      <c r="B1263" s="1049"/>
      <c r="C1263" s="1049"/>
      <c r="D1263" s="1049"/>
      <c r="E1263" s="1049"/>
      <c r="F1263" s="1049"/>
      <c r="G1263" s="1049"/>
      <c r="H1263" s="1049"/>
      <c r="I1263" s="1049"/>
      <c r="J1263" s="1049"/>
      <c r="K1263" s="1049"/>
      <c r="FH1263" s="370"/>
      <c r="FI1263" s="370"/>
      <c r="FJ1263" s="370"/>
      <c r="FK1263" s="370"/>
      <c r="FL1263" s="370"/>
      <c r="FM1263" s="370"/>
      <c r="FN1263" s="370"/>
      <c r="FO1263" s="370"/>
      <c r="FP1263" s="370"/>
      <c r="FQ1263" s="370"/>
      <c r="FR1263" s="370"/>
      <c r="FU1263" s="370"/>
      <c r="FV1263" s="370"/>
    </row>
    <row r="1264" spans="1:178" s="363" customFormat="1" ht="40.5" customHeight="1">
      <c r="A1264" s="1049" t="s">
        <v>143</v>
      </c>
      <c r="B1264" s="1049"/>
      <c r="C1264" s="1049"/>
      <c r="D1264" s="1049"/>
      <c r="E1264" s="1049"/>
      <c r="F1264" s="1049"/>
      <c r="G1264" s="1049"/>
      <c r="H1264" s="1049"/>
      <c r="I1264" s="1049"/>
      <c r="J1264" s="1049"/>
      <c r="K1264" s="1049"/>
      <c r="FH1264" s="370"/>
      <c r="FI1264" s="370"/>
      <c r="FJ1264" s="370"/>
      <c r="FK1264" s="370"/>
      <c r="FL1264" s="370"/>
      <c r="FM1264" s="370"/>
      <c r="FN1264" s="370"/>
      <c r="FO1264" s="370"/>
      <c r="FP1264" s="370"/>
      <c r="FQ1264" s="370"/>
      <c r="FR1264" s="370"/>
      <c r="FU1264" s="370"/>
      <c r="FV1264" s="370"/>
    </row>
    <row r="1265" spans="1:172" s="363" customFormat="1" ht="13.5">
      <c r="A1265" s="364"/>
      <c r="B1265" s="364"/>
      <c r="C1265" s="364"/>
      <c r="D1265" s="364"/>
      <c r="E1265" s="364"/>
      <c r="F1265" s="364"/>
      <c r="G1265" s="364"/>
      <c r="H1265" s="364"/>
      <c r="I1265" s="364"/>
      <c r="J1265" s="364"/>
      <c r="K1265" s="364"/>
      <c r="FP1265" s="370"/>
    </row>
    <row r="1266" spans="1:172" s="363" customFormat="1" ht="13.5">
      <c r="A1266" s="364"/>
      <c r="B1266" s="364"/>
      <c r="C1266" s="364"/>
      <c r="D1266" s="364"/>
      <c r="E1266" s="364"/>
      <c r="F1266" s="364"/>
      <c r="G1266" s="364"/>
      <c r="H1266" s="364"/>
      <c r="I1266" s="364"/>
      <c r="J1266" s="364"/>
      <c r="K1266" s="364"/>
      <c r="FP1266" s="370"/>
    </row>
    <row r="1267" spans="1:172" s="363" customFormat="1" ht="15.75">
      <c r="A1267" s="568" t="s">
        <v>172</v>
      </c>
      <c r="B1267" s="568"/>
      <c r="C1267" s="568"/>
      <c r="D1267" s="456"/>
      <c r="E1267" s="364"/>
      <c r="F1267" s="364"/>
      <c r="G1267" s="364"/>
      <c r="H1267" s="364"/>
      <c r="I1267" s="364"/>
      <c r="J1267" s="364"/>
      <c r="K1267" s="364"/>
      <c r="FP1267" s="370"/>
    </row>
    <row r="1268" spans="1:172" s="363" customFormat="1" ht="13.5">
      <c r="A1268" s="456"/>
      <c r="B1268" s="456"/>
      <c r="C1268" s="456"/>
      <c r="D1268" s="456"/>
      <c r="E1268" s="364"/>
      <c r="F1268" s="364"/>
      <c r="G1268" s="364"/>
      <c r="H1268" s="364"/>
      <c r="I1268" s="364"/>
      <c r="J1268" s="364"/>
      <c r="K1268" s="364"/>
      <c r="FP1268" s="370"/>
    </row>
    <row r="1269" spans="1:172" s="363" customFormat="1" ht="27" customHeight="1">
      <c r="A1269" s="1049" t="s">
        <v>142</v>
      </c>
      <c r="B1269" s="1049"/>
      <c r="C1269" s="1049"/>
      <c r="D1269" s="1049"/>
      <c r="E1269" s="1049"/>
      <c r="F1269" s="1049"/>
      <c r="G1269" s="1049"/>
      <c r="H1269" s="1049"/>
      <c r="I1269" s="1049"/>
      <c r="J1269" s="1049"/>
      <c r="K1269" s="1049"/>
      <c r="FP1269" s="370"/>
    </row>
    <row r="1270" spans="1:178" ht="13.5" customHeight="1">
      <c r="A1270" s="504"/>
      <c r="B1270" s="504"/>
      <c r="C1270" s="504"/>
      <c r="D1270" s="504"/>
      <c r="E1270" s="505"/>
      <c r="F1270" s="505"/>
      <c r="G1270" s="362"/>
      <c r="H1270" s="54"/>
      <c r="I1270" s="64"/>
      <c r="J1270" s="56"/>
      <c r="K1270" s="51"/>
      <c r="FG1270" s="370"/>
      <c r="FH1270" s="370"/>
      <c r="FI1270" s="370"/>
      <c r="FJ1270" s="370"/>
      <c r="FK1270" s="370"/>
      <c r="FL1270" s="370"/>
      <c r="FM1270" s="370"/>
      <c r="FN1270" s="370"/>
      <c r="FO1270" s="370"/>
      <c r="FP1270" s="370"/>
      <c r="FV1270" s="370"/>
    </row>
    <row r="1271" spans="1:173" ht="13.5">
      <c r="A1271" s="54"/>
      <c r="B1271" s="54"/>
      <c r="C1271" s="54"/>
      <c r="D1271" s="54"/>
      <c r="E1271" s="313"/>
      <c r="F1271" s="313"/>
      <c r="G1271" s="313"/>
      <c r="H1271" s="313"/>
      <c r="I1271" s="313"/>
      <c r="J1271" s="313"/>
      <c r="K1271" s="51"/>
      <c r="FG1271" s="370"/>
      <c r="FH1271" s="370"/>
      <c r="FI1271" s="370"/>
      <c r="FJ1271" s="370"/>
      <c r="FK1271" s="370"/>
      <c r="FL1271" s="370"/>
      <c r="FM1271" s="370"/>
      <c r="FN1271" s="370"/>
      <c r="FO1271" s="370"/>
      <c r="FP1271" s="370"/>
      <c r="FQ1271" s="370"/>
    </row>
    <row r="1272" spans="1:178" ht="13.5" customHeight="1">
      <c r="A1272" s="51"/>
      <c r="B1272" s="51"/>
      <c r="C1272" s="51"/>
      <c r="D1272" s="51"/>
      <c r="E1272" s="54"/>
      <c r="F1272" s="54"/>
      <c r="G1272" s="362"/>
      <c r="H1272" s="54"/>
      <c r="I1272" s="64"/>
      <c r="J1272" s="56"/>
      <c r="K1272" s="51"/>
      <c r="FG1272" s="370"/>
      <c r="FH1272" s="370"/>
      <c r="FI1272" s="370"/>
      <c r="FJ1272" s="370"/>
      <c r="FK1272" s="370"/>
      <c r="FL1272" s="370"/>
      <c r="FM1272" s="370"/>
      <c r="FN1272" s="370"/>
      <c r="FO1272" s="370"/>
      <c r="FP1272" s="370"/>
      <c r="FV1272" s="370"/>
    </row>
    <row r="1273" spans="1:173" ht="13.5" customHeight="1">
      <c r="A1273" s="47"/>
      <c r="B1273" s="47"/>
      <c r="C1273" s="47"/>
      <c r="D1273" s="47"/>
      <c r="I1273" s="47"/>
      <c r="J1273" s="47"/>
      <c r="K1273" s="47"/>
      <c r="FQ1273" s="370"/>
    </row>
    <row r="1274" spans="1:178" ht="13.5" customHeight="1">
      <c r="A1274" s="47"/>
      <c r="B1274" s="47"/>
      <c r="C1274" s="47"/>
      <c r="D1274" s="47"/>
      <c r="I1274" s="47"/>
      <c r="J1274" s="47"/>
      <c r="K1274" s="47"/>
      <c r="FE1274" s="370"/>
      <c r="FF1274" s="370"/>
      <c r="FG1274" s="370"/>
      <c r="FH1274" s="370"/>
      <c r="FI1274" s="370"/>
      <c r="FJ1274" s="370"/>
      <c r="FK1274" s="370"/>
      <c r="FL1274" s="370"/>
      <c r="FM1274" s="370"/>
      <c r="FN1274" s="370"/>
      <c r="FP1274" s="370"/>
      <c r="FQ1274" s="370"/>
      <c r="FV1274" s="370"/>
    </row>
    <row r="1275" spans="1:178" ht="13.5" customHeight="1">
      <c r="A1275" s="47"/>
      <c r="B1275" s="47"/>
      <c r="C1275" s="47"/>
      <c r="D1275" s="47"/>
      <c r="I1275" s="47"/>
      <c r="J1275" s="47"/>
      <c r="K1275" s="47"/>
      <c r="FG1275" s="370"/>
      <c r="FH1275" s="370"/>
      <c r="FI1275" s="370"/>
      <c r="FJ1275" s="370"/>
      <c r="FK1275" s="370"/>
      <c r="FL1275" s="370"/>
      <c r="FM1275" s="370"/>
      <c r="FN1275" s="370"/>
      <c r="FO1275" s="370"/>
      <c r="FP1275" s="370"/>
      <c r="FQ1275" s="370"/>
      <c r="FV1275" s="370"/>
    </row>
    <row r="1276" spans="7:178" ht="12.75">
      <c r="G1276" s="370"/>
      <c r="FG1276" s="370"/>
      <c r="FH1276" s="370"/>
      <c r="FI1276" s="370"/>
      <c r="FJ1276" s="370"/>
      <c r="FK1276" s="370"/>
      <c r="FL1276" s="370"/>
      <c r="FM1276" s="370"/>
      <c r="FN1276" s="370"/>
      <c r="FO1276" s="370"/>
      <c r="FP1276" s="370"/>
      <c r="FU1276" s="370"/>
      <c r="FV1276" s="370"/>
    </row>
    <row r="1277" spans="7:178" ht="12.75">
      <c r="G1277" s="370"/>
      <c r="FP1277" s="370"/>
      <c r="FV1277" s="370"/>
    </row>
    <row r="1278" spans="7:178" ht="12.75">
      <c r="G1278" s="370"/>
      <c r="FG1278" s="370"/>
      <c r="FH1278" s="370"/>
      <c r="FI1278" s="370"/>
      <c r="FJ1278" s="370"/>
      <c r="FK1278" s="370"/>
      <c r="FL1278" s="370"/>
      <c r="FM1278" s="370"/>
      <c r="FN1278" s="370"/>
      <c r="FO1278" s="370"/>
      <c r="FP1278" s="370"/>
      <c r="FQ1278" s="370"/>
      <c r="FU1278" s="370"/>
      <c r="FV1278" s="370"/>
    </row>
    <row r="1279" spans="7:178" ht="12.75">
      <c r="G1279" s="370"/>
      <c r="FP1279" s="370"/>
      <c r="FV1279" s="370"/>
    </row>
    <row r="1280" spans="161:178" ht="12.75">
      <c r="FE1280" s="370"/>
      <c r="FF1280" s="370"/>
      <c r="FG1280" s="370"/>
      <c r="FH1280" s="370"/>
      <c r="FI1280" s="370"/>
      <c r="FJ1280" s="370"/>
      <c r="FK1280" s="370"/>
      <c r="FL1280" s="370"/>
      <c r="FM1280" s="370"/>
      <c r="FP1280" s="370"/>
      <c r="FU1280" s="370"/>
      <c r="FV1280" s="370"/>
    </row>
    <row r="1281" spans="163:178" ht="12.75">
      <c r="FG1281" s="370"/>
      <c r="FH1281" s="370"/>
      <c r="FI1281" s="370"/>
      <c r="FJ1281" s="370"/>
      <c r="FK1281" s="370"/>
      <c r="FL1281" s="370"/>
      <c r="FM1281" s="370"/>
      <c r="FN1281" s="370"/>
      <c r="FO1281" s="370"/>
      <c r="FP1281" s="370"/>
      <c r="FV1281" s="370"/>
    </row>
    <row r="1282" spans="161:172" ht="12.75">
      <c r="FE1282" s="370"/>
      <c r="FF1282" s="370"/>
      <c r="FG1282" s="370"/>
      <c r="FH1282" s="370"/>
      <c r="FI1282" s="370"/>
      <c r="FJ1282" s="370"/>
      <c r="FK1282" s="370"/>
      <c r="FL1282" s="370"/>
      <c r="FM1282" s="370"/>
      <c r="FN1282" s="370"/>
      <c r="FO1282" s="370"/>
      <c r="FP1282" s="370"/>
    </row>
    <row r="1284" spans="163:172" ht="12.75">
      <c r="FG1284" s="370"/>
      <c r="FH1284" s="370"/>
      <c r="FI1284" s="370"/>
      <c r="FJ1284" s="370"/>
      <c r="FK1284" s="370"/>
      <c r="FL1284" s="370"/>
      <c r="FM1284" s="370"/>
      <c r="FN1284" s="370"/>
      <c r="FO1284" s="370"/>
      <c r="FP1284" s="370"/>
    </row>
    <row r="1285" spans="161:170" ht="12.75">
      <c r="FE1285" s="370"/>
      <c r="FF1285" s="370"/>
      <c r="FG1285" s="370"/>
      <c r="FH1285" s="370"/>
      <c r="FI1285" s="370"/>
      <c r="FJ1285" s="370"/>
      <c r="FK1285" s="370"/>
      <c r="FL1285" s="370"/>
      <c r="FM1285" s="370"/>
      <c r="FN1285" s="370"/>
    </row>
    <row r="1286" spans="163:174" ht="12.75">
      <c r="FG1286" s="370"/>
      <c r="FH1286" s="370"/>
      <c r="FI1286" s="370"/>
      <c r="FJ1286" s="370"/>
      <c r="FK1286" s="370"/>
      <c r="FL1286" s="370"/>
      <c r="FM1286" s="370"/>
      <c r="FN1286" s="370"/>
      <c r="FO1286" s="370"/>
      <c r="FP1286" s="370"/>
      <c r="FQ1286" s="370"/>
      <c r="FR1286" s="370"/>
    </row>
    <row r="1287" spans="163:177" ht="12.75">
      <c r="FG1287" s="370"/>
      <c r="FH1287" s="370"/>
      <c r="FI1287" s="370"/>
      <c r="FJ1287" s="370"/>
      <c r="FK1287" s="370"/>
      <c r="FL1287" s="370"/>
      <c r="FM1287" s="370"/>
      <c r="FN1287" s="370"/>
      <c r="FO1287" s="370"/>
      <c r="FP1287" s="370"/>
      <c r="FQ1287" s="370"/>
      <c r="FU1287" s="370"/>
    </row>
    <row r="1288" spans="163:177" ht="12.75">
      <c r="FG1288" s="370"/>
      <c r="FH1288" s="370"/>
      <c r="FI1288" s="370"/>
      <c r="FJ1288" s="370"/>
      <c r="FK1288" s="370"/>
      <c r="FL1288" s="370"/>
      <c r="FM1288" s="370"/>
      <c r="FN1288" s="370"/>
      <c r="FO1288" s="370"/>
      <c r="FP1288" s="370"/>
      <c r="FQ1288" s="370"/>
      <c r="FR1288" s="370"/>
      <c r="FU1288" s="370"/>
    </row>
    <row r="1289" spans="163:177" ht="12.75">
      <c r="FG1289" s="370"/>
      <c r="FH1289" s="370"/>
      <c r="FI1289" s="370"/>
      <c r="FJ1289" s="370"/>
      <c r="FK1289" s="370"/>
      <c r="FL1289" s="370"/>
      <c r="FM1289" s="370"/>
      <c r="FN1289" s="370"/>
      <c r="FO1289" s="370"/>
      <c r="FP1289" s="370"/>
      <c r="FQ1289" s="370"/>
      <c r="FU1289" s="370"/>
    </row>
    <row r="1290" spans="161:175" ht="12.75">
      <c r="FE1290" s="370"/>
      <c r="FF1290" s="370"/>
      <c r="FG1290" s="370"/>
      <c r="FH1290" s="370"/>
      <c r="FI1290" s="370"/>
      <c r="FJ1290" s="370"/>
      <c r="FK1290" s="370"/>
      <c r="FL1290" s="370"/>
      <c r="FM1290" s="370"/>
      <c r="FN1290" s="370"/>
      <c r="FO1290" s="370"/>
      <c r="FP1290" s="370"/>
      <c r="FQ1290" s="370"/>
      <c r="FR1290" s="370"/>
      <c r="FS1290" s="370"/>
    </row>
    <row r="1291" spans="163:177" ht="12.75">
      <c r="FG1291" s="370"/>
      <c r="FH1291" s="370"/>
      <c r="FI1291" s="370"/>
      <c r="FJ1291" s="370"/>
      <c r="FK1291" s="370"/>
      <c r="FL1291" s="370"/>
      <c r="FM1291" s="370"/>
      <c r="FN1291" s="370"/>
      <c r="FO1291" s="370"/>
      <c r="FP1291" s="370"/>
      <c r="FQ1291" s="370"/>
      <c r="FR1291" s="370"/>
      <c r="FU1291" s="370"/>
    </row>
    <row r="1292" spans="172:174" ht="12.75">
      <c r="FP1292" s="370"/>
      <c r="FQ1292" s="370"/>
      <c r="FR1292" s="370"/>
    </row>
    <row r="1293" spans="163:173" ht="12.75">
      <c r="FG1293" s="370"/>
      <c r="FH1293" s="370"/>
      <c r="FI1293" s="370"/>
      <c r="FJ1293" s="370"/>
      <c r="FK1293" s="370"/>
      <c r="FL1293" s="370"/>
      <c r="FM1293" s="370"/>
      <c r="FN1293" s="370"/>
      <c r="FO1293" s="370"/>
      <c r="FP1293" s="370"/>
      <c r="FQ1293" s="370"/>
    </row>
    <row r="1294" spans="163:174" ht="12.75">
      <c r="FG1294" s="370"/>
      <c r="FH1294" s="370"/>
      <c r="FI1294" s="370"/>
      <c r="FJ1294" s="370"/>
      <c r="FK1294" s="370"/>
      <c r="FL1294" s="370"/>
      <c r="FM1294" s="370"/>
      <c r="FN1294" s="370"/>
      <c r="FO1294" s="370"/>
      <c r="FP1294" s="370"/>
      <c r="FQ1294" s="370"/>
      <c r="FR1294" s="370"/>
    </row>
    <row r="1295" spans="163:174" ht="12.75">
      <c r="FG1295" s="370"/>
      <c r="FH1295" s="370"/>
      <c r="FI1295" s="370"/>
      <c r="FJ1295" s="370"/>
      <c r="FK1295" s="370"/>
      <c r="FL1295" s="370"/>
      <c r="FM1295" s="370"/>
      <c r="FN1295" s="370"/>
      <c r="FO1295" s="370"/>
      <c r="FP1295" s="370"/>
      <c r="FQ1295" s="370"/>
      <c r="FR1295" s="370"/>
    </row>
    <row r="1296" spans="163:174" ht="12.75">
      <c r="FG1296" s="370"/>
      <c r="FH1296" s="370"/>
      <c r="FI1296" s="370"/>
      <c r="FJ1296" s="370"/>
      <c r="FK1296" s="370"/>
      <c r="FL1296" s="370"/>
      <c r="FM1296" s="370"/>
      <c r="FN1296" s="370"/>
      <c r="FO1296" s="370"/>
      <c r="FP1296" s="370"/>
      <c r="FQ1296" s="370"/>
      <c r="FR1296" s="370"/>
    </row>
    <row r="1297" spans="6:177" ht="12.75">
      <c r="F1297" s="370"/>
      <c r="G1297" s="370"/>
      <c r="FH1297" s="370"/>
      <c r="FI1297" s="370"/>
      <c r="FJ1297" s="370"/>
      <c r="FK1297" s="370"/>
      <c r="FL1297" s="370"/>
      <c r="FM1297" s="370"/>
      <c r="FN1297" s="370"/>
      <c r="FO1297" s="370"/>
      <c r="FP1297" s="370"/>
      <c r="FQ1297" s="370"/>
      <c r="FR1297" s="370"/>
      <c r="FU1297" s="370"/>
    </row>
    <row r="1298" spans="6:175" ht="12.75">
      <c r="F1298" s="370"/>
      <c r="G1298" s="370"/>
      <c r="FG1298" s="370"/>
      <c r="FH1298" s="370"/>
      <c r="FI1298" s="370"/>
      <c r="FJ1298" s="370"/>
      <c r="FK1298" s="370"/>
      <c r="FL1298" s="370"/>
      <c r="FM1298" s="370"/>
      <c r="FN1298" s="370"/>
      <c r="FO1298" s="370"/>
      <c r="FP1298" s="370"/>
      <c r="FQ1298" s="370"/>
      <c r="FR1298" s="370"/>
      <c r="FS1298" s="370"/>
    </row>
    <row r="1299" spans="6:177" ht="12.75">
      <c r="F1299" s="370"/>
      <c r="G1299" s="370"/>
      <c r="FG1299" s="370"/>
      <c r="FH1299" s="370"/>
      <c r="FI1299" s="370"/>
      <c r="FJ1299" s="370"/>
      <c r="FK1299" s="370"/>
      <c r="FL1299" s="370"/>
      <c r="FM1299" s="370"/>
      <c r="FN1299" s="370"/>
      <c r="FO1299" s="370"/>
      <c r="FP1299" s="370"/>
      <c r="FQ1299" s="370"/>
      <c r="FR1299" s="370"/>
      <c r="FU1299" s="370"/>
    </row>
    <row r="1300" spans="6:175" ht="12.75">
      <c r="F1300" s="370"/>
      <c r="G1300" s="370"/>
      <c r="FP1300" s="370"/>
      <c r="FQ1300" s="370"/>
      <c r="FR1300" s="370"/>
      <c r="FS1300" s="370"/>
    </row>
    <row r="1301" spans="6:174" ht="12.75">
      <c r="F1301" s="370"/>
      <c r="G1301" s="370"/>
      <c r="FG1301" s="370"/>
      <c r="FH1301" s="370"/>
      <c r="FI1301" s="370"/>
      <c r="FJ1301" s="370"/>
      <c r="FK1301" s="370"/>
      <c r="FL1301" s="370"/>
      <c r="FM1301" s="370"/>
      <c r="FN1301" s="370"/>
      <c r="FO1301" s="370"/>
      <c r="FP1301" s="370"/>
      <c r="FQ1301" s="370"/>
      <c r="FR1301" s="370"/>
    </row>
    <row r="1302" spans="6:174" ht="12.75">
      <c r="F1302" s="370"/>
      <c r="G1302" s="370"/>
      <c r="H1302" s="370"/>
      <c r="FG1302" s="370"/>
      <c r="FH1302" s="370"/>
      <c r="FI1302" s="370"/>
      <c r="FJ1302" s="370"/>
      <c r="FK1302" s="370"/>
      <c r="FL1302" s="370"/>
      <c r="FM1302" s="370"/>
      <c r="FN1302" s="370"/>
      <c r="FO1302" s="370"/>
      <c r="FP1302" s="370"/>
      <c r="FQ1302" s="370"/>
      <c r="FR1302" s="370"/>
    </row>
    <row r="1303" spans="6:175" ht="12.75">
      <c r="F1303" s="370"/>
      <c r="G1303" s="370"/>
      <c r="FH1303" s="370"/>
      <c r="FI1303" s="370"/>
      <c r="FJ1303" s="370"/>
      <c r="FK1303" s="370"/>
      <c r="FL1303" s="370"/>
      <c r="FM1303" s="370"/>
      <c r="FN1303" s="370"/>
      <c r="FO1303" s="370"/>
      <c r="FP1303" s="370"/>
      <c r="FQ1303" s="370"/>
      <c r="FR1303" s="370"/>
      <c r="FS1303" s="370"/>
    </row>
    <row r="1304" spans="6:174" ht="12.75">
      <c r="F1304" s="370"/>
      <c r="G1304" s="370"/>
      <c r="H1304" s="370"/>
      <c r="FG1304" s="370"/>
      <c r="FH1304" s="370"/>
      <c r="FI1304" s="370"/>
      <c r="FJ1304" s="370"/>
      <c r="FK1304" s="370"/>
      <c r="FL1304" s="370"/>
      <c r="FM1304" s="370"/>
      <c r="FN1304" s="370"/>
      <c r="FO1304" s="370"/>
      <c r="FP1304" s="370"/>
      <c r="FQ1304" s="370"/>
      <c r="FR1304" s="370"/>
    </row>
    <row r="1305" spans="6:174" ht="12.75">
      <c r="F1305" s="370"/>
      <c r="G1305" s="370"/>
      <c r="FH1305" s="370"/>
      <c r="FI1305" s="370"/>
      <c r="FJ1305" s="370"/>
      <c r="FK1305" s="370"/>
      <c r="FL1305" s="370"/>
      <c r="FM1305" s="370"/>
      <c r="FN1305" s="370"/>
      <c r="FO1305" s="370"/>
      <c r="FP1305" s="370"/>
      <c r="FQ1305" s="370"/>
      <c r="FR1305" s="370"/>
    </row>
    <row r="1306" spans="6:175" ht="12.75">
      <c r="F1306" s="370"/>
      <c r="G1306" s="370"/>
      <c r="FG1306" s="370"/>
      <c r="FH1306" s="370"/>
      <c r="FI1306" s="370"/>
      <c r="FJ1306" s="370"/>
      <c r="FK1306" s="370"/>
      <c r="FL1306" s="370"/>
      <c r="FM1306" s="370"/>
      <c r="FN1306" s="370"/>
      <c r="FO1306" s="370"/>
      <c r="FP1306" s="370"/>
      <c r="FQ1306" s="370"/>
      <c r="FR1306" s="370"/>
      <c r="FS1306" s="370"/>
    </row>
    <row r="1307" spans="6:173" ht="12.75">
      <c r="F1307" s="370"/>
      <c r="G1307" s="370"/>
      <c r="H1307" s="370"/>
      <c r="FG1307" s="370"/>
      <c r="FH1307" s="370"/>
      <c r="FI1307" s="370"/>
      <c r="FJ1307" s="370"/>
      <c r="FK1307" s="370"/>
      <c r="FL1307" s="370"/>
      <c r="FM1307" s="370"/>
      <c r="FN1307" s="370"/>
      <c r="FO1307" s="370"/>
      <c r="FP1307" s="370"/>
      <c r="FQ1307" s="370"/>
    </row>
    <row r="1308" spans="6:174" ht="12.75">
      <c r="F1308" s="370"/>
      <c r="G1308" s="370"/>
      <c r="FG1308" s="370"/>
      <c r="FH1308" s="370"/>
      <c r="FI1308" s="370"/>
      <c r="FJ1308" s="370"/>
      <c r="FK1308" s="370"/>
      <c r="FL1308" s="370"/>
      <c r="FM1308" s="370"/>
      <c r="FN1308" s="370"/>
      <c r="FO1308" s="370"/>
      <c r="FP1308" s="370"/>
      <c r="FQ1308" s="370"/>
      <c r="FR1308" s="370"/>
    </row>
    <row r="1309" spans="6:175" ht="12.75">
      <c r="F1309" s="370"/>
      <c r="G1309" s="370"/>
      <c r="FE1309" s="370"/>
      <c r="FF1309" s="370"/>
      <c r="FG1309" s="370"/>
      <c r="FH1309" s="370"/>
      <c r="FI1309" s="370"/>
      <c r="FJ1309" s="370"/>
      <c r="FK1309" s="370"/>
      <c r="FL1309" s="370"/>
      <c r="FM1309" s="370"/>
      <c r="FN1309" s="370"/>
      <c r="FO1309" s="370"/>
      <c r="FP1309" s="370"/>
      <c r="FQ1309" s="370"/>
      <c r="FR1309" s="370"/>
      <c r="FS1309" s="370"/>
    </row>
    <row r="1310" spans="6:174" ht="12.75">
      <c r="F1310" s="370"/>
      <c r="G1310" s="370"/>
      <c r="FG1310" s="370"/>
      <c r="FH1310" s="370"/>
      <c r="FI1310" s="370"/>
      <c r="FJ1310" s="370"/>
      <c r="FK1310" s="370"/>
      <c r="FL1310" s="370"/>
      <c r="FM1310" s="370"/>
      <c r="FN1310" s="370"/>
      <c r="FO1310" s="370"/>
      <c r="FP1310" s="370"/>
      <c r="FQ1310" s="370"/>
      <c r="FR1310" s="370"/>
    </row>
    <row r="1311" spans="6:178" ht="12.75">
      <c r="F1311" s="370"/>
      <c r="G1311" s="370"/>
      <c r="FE1311" s="370"/>
      <c r="FF1311" s="370"/>
      <c r="FG1311" s="370"/>
      <c r="FH1311" s="370"/>
      <c r="FI1311" s="370"/>
      <c r="FJ1311" s="370"/>
      <c r="FK1311" s="370"/>
      <c r="FL1311" s="370"/>
      <c r="FM1311" s="370"/>
      <c r="FN1311" s="370"/>
      <c r="FO1311" s="370"/>
      <c r="FP1311" s="370"/>
      <c r="FQ1311" s="370"/>
      <c r="FR1311" s="370"/>
      <c r="FS1311" s="370"/>
      <c r="FV1311" s="370"/>
    </row>
    <row r="1312" spans="7:178" ht="12.75">
      <c r="G1312" s="370"/>
      <c r="H1312" s="370"/>
      <c r="FP1312" s="370"/>
      <c r="FQ1312" s="370"/>
      <c r="FR1312" s="370"/>
      <c r="FV1312" s="370"/>
    </row>
    <row r="1313" spans="163:175" ht="12.75">
      <c r="FG1313" s="370"/>
      <c r="FH1313" s="370"/>
      <c r="FI1313" s="370"/>
      <c r="FJ1313" s="370"/>
      <c r="FK1313" s="370"/>
      <c r="FL1313" s="370"/>
      <c r="FM1313" s="370"/>
      <c r="FN1313" s="370"/>
      <c r="FO1313" s="370"/>
      <c r="FP1313" s="370"/>
      <c r="FQ1313" s="370"/>
      <c r="FR1313" s="370"/>
      <c r="FS1313" s="370"/>
    </row>
    <row r="1314" spans="161:174" ht="12.75">
      <c r="FE1314" s="370"/>
      <c r="FF1314" s="370"/>
      <c r="FG1314" s="370"/>
      <c r="FH1314" s="370"/>
      <c r="FI1314" s="370"/>
      <c r="FJ1314" s="370"/>
      <c r="FK1314" s="370"/>
      <c r="FL1314" s="370"/>
      <c r="FM1314" s="370"/>
      <c r="FN1314" s="370"/>
      <c r="FO1314" s="370"/>
      <c r="FP1314" s="370"/>
      <c r="FQ1314" s="370"/>
      <c r="FR1314" s="370"/>
    </row>
    <row r="1315" spans="163:174" ht="12.75">
      <c r="FG1315" s="370"/>
      <c r="FH1315" s="370"/>
      <c r="FI1315" s="370"/>
      <c r="FJ1315" s="370"/>
      <c r="FK1315" s="370"/>
      <c r="FL1315" s="370"/>
      <c r="FM1315" s="370"/>
      <c r="FN1315" s="370"/>
      <c r="FO1315" s="370"/>
      <c r="FP1315" s="370"/>
      <c r="FQ1315" s="370"/>
      <c r="FR1315" s="370"/>
    </row>
    <row r="1316" spans="161:174" ht="12.75">
      <c r="FE1316" s="370"/>
      <c r="FF1316" s="370"/>
      <c r="FG1316" s="370"/>
      <c r="FH1316" s="370"/>
      <c r="FI1316" s="370"/>
      <c r="FJ1316" s="370"/>
      <c r="FK1316" s="370"/>
      <c r="FL1316" s="370"/>
      <c r="FM1316" s="370"/>
      <c r="FN1316" s="370"/>
      <c r="FO1316" s="370"/>
      <c r="FP1316" s="370"/>
      <c r="FQ1316" s="370"/>
      <c r="FR1316" s="370"/>
    </row>
    <row r="1317" spans="6:175" ht="12.75">
      <c r="F1317" s="370"/>
      <c r="G1317" s="370"/>
      <c r="FE1317" s="370"/>
      <c r="FF1317" s="370"/>
      <c r="FG1317" s="370"/>
      <c r="FH1317" s="370"/>
      <c r="FI1317" s="370"/>
      <c r="FJ1317" s="370"/>
      <c r="FK1317" s="370"/>
      <c r="FL1317" s="370"/>
      <c r="FM1317" s="370"/>
      <c r="FN1317" s="370"/>
      <c r="FO1317" s="370"/>
      <c r="FP1317" s="370"/>
      <c r="FQ1317" s="370"/>
      <c r="FR1317" s="370"/>
      <c r="FS1317" s="370"/>
    </row>
    <row r="1318" spans="6:173" ht="12.75">
      <c r="F1318" s="370"/>
      <c r="G1318" s="370"/>
      <c r="FP1318" s="370"/>
      <c r="FQ1318" s="370"/>
    </row>
    <row r="1319" spans="6:175" ht="12.75">
      <c r="F1319" s="370"/>
      <c r="G1319" s="370"/>
      <c r="FE1319" s="370"/>
      <c r="FF1319" s="370"/>
      <c r="FG1319" s="370"/>
      <c r="FH1319" s="370"/>
      <c r="FI1319" s="370"/>
      <c r="FJ1319" s="370"/>
      <c r="FK1319" s="370"/>
      <c r="FL1319" s="370"/>
      <c r="FM1319" s="370"/>
      <c r="FN1319" s="370"/>
      <c r="FO1319" s="370"/>
      <c r="FP1319" s="370"/>
      <c r="FQ1319" s="370"/>
      <c r="FR1319" s="370"/>
      <c r="FS1319" s="370"/>
    </row>
    <row r="1320" spans="6:174" ht="12.75">
      <c r="F1320" s="370"/>
      <c r="G1320" s="370"/>
      <c r="FN1320" s="370"/>
      <c r="FP1320" s="370"/>
      <c r="FQ1320" s="370"/>
      <c r="FR1320" s="370"/>
    </row>
    <row r="1321" spans="6:175" ht="12.75">
      <c r="F1321" s="370"/>
      <c r="G1321" s="370"/>
      <c r="FG1321" s="370"/>
      <c r="FH1321" s="370"/>
      <c r="FI1321" s="370"/>
      <c r="FJ1321" s="370"/>
      <c r="FK1321" s="370"/>
      <c r="FL1321" s="370"/>
      <c r="FM1321" s="370"/>
      <c r="FN1321" s="370"/>
      <c r="FO1321" s="370"/>
      <c r="FP1321" s="370"/>
      <c r="FQ1321" s="370"/>
      <c r="FR1321" s="370"/>
      <c r="FS1321" s="370"/>
    </row>
    <row r="1322" spans="6:178" ht="12.75">
      <c r="F1322" s="370"/>
      <c r="G1322" s="370"/>
      <c r="H1322" s="370"/>
      <c r="FE1322" s="370"/>
      <c r="FF1322" s="370"/>
      <c r="FG1322" s="370"/>
      <c r="FH1322" s="370"/>
      <c r="FI1322" s="370"/>
      <c r="FJ1322" s="370"/>
      <c r="FK1322" s="370"/>
      <c r="FL1322" s="370"/>
      <c r="FM1322" s="370"/>
      <c r="FN1322" s="370"/>
      <c r="FP1322" s="370"/>
      <c r="FQ1322" s="370"/>
      <c r="FR1322" s="370"/>
      <c r="FV1322" s="370"/>
    </row>
    <row r="1323" spans="6:178" ht="12.75">
      <c r="F1323" s="370"/>
      <c r="G1323" s="370"/>
      <c r="FP1323" s="370"/>
      <c r="FQ1323" s="370"/>
      <c r="FV1323" s="370"/>
    </row>
    <row r="1324" spans="6:178" ht="12.75">
      <c r="F1324" s="370"/>
      <c r="G1324" s="370"/>
      <c r="H1324" s="370"/>
      <c r="FE1324" s="370"/>
      <c r="FF1324" s="370"/>
      <c r="FG1324" s="370"/>
      <c r="FH1324" s="370"/>
      <c r="FI1324" s="370"/>
      <c r="FJ1324" s="370"/>
      <c r="FK1324" s="370"/>
      <c r="FL1324" s="370"/>
      <c r="FM1324" s="370"/>
      <c r="FN1324" s="370"/>
      <c r="FP1324" s="370"/>
      <c r="FQ1324" s="370"/>
      <c r="FR1324" s="370"/>
      <c r="FV1324" s="370"/>
    </row>
    <row r="1325" spans="6:178" ht="12.75">
      <c r="F1325" s="370"/>
      <c r="G1325" s="370"/>
      <c r="FE1325" s="370"/>
      <c r="FF1325" s="370"/>
      <c r="FG1325" s="370"/>
      <c r="FH1325" s="370"/>
      <c r="FI1325" s="370"/>
      <c r="FJ1325" s="370"/>
      <c r="FK1325" s="370"/>
      <c r="FL1325" s="370"/>
      <c r="FM1325" s="370"/>
      <c r="FN1325" s="370"/>
      <c r="FP1325" s="370"/>
      <c r="FQ1325" s="370"/>
      <c r="FR1325" s="370"/>
      <c r="FV1325" s="370"/>
    </row>
    <row r="1326" spans="6:7" ht="12.75">
      <c r="F1326" s="370"/>
      <c r="G1326" s="370"/>
    </row>
    <row r="1327" spans="6:175" ht="12.75">
      <c r="F1327" s="370"/>
      <c r="G1327" s="370"/>
      <c r="H1327" s="370"/>
      <c r="FE1327" s="370"/>
      <c r="FF1327" s="370"/>
      <c r="FG1327" s="370"/>
      <c r="FH1327" s="370"/>
      <c r="FI1327" s="370"/>
      <c r="FJ1327" s="370"/>
      <c r="FK1327" s="370"/>
      <c r="FL1327" s="370"/>
      <c r="FM1327" s="370"/>
      <c r="FN1327" s="370"/>
      <c r="FQ1327" s="370"/>
      <c r="FR1327" s="370"/>
      <c r="FS1327" s="370"/>
    </row>
    <row r="1328" spans="6:7" ht="12.75">
      <c r="F1328" s="370"/>
      <c r="G1328" s="370"/>
    </row>
    <row r="1329" spans="6:174" ht="12.75">
      <c r="F1329" s="370"/>
      <c r="G1329" s="370"/>
      <c r="FE1329" s="370"/>
      <c r="FF1329" s="370"/>
      <c r="FG1329" s="370"/>
      <c r="FH1329" s="370"/>
      <c r="FI1329" s="370"/>
      <c r="FJ1329" s="370"/>
      <c r="FK1329" s="370"/>
      <c r="FL1329" s="370"/>
      <c r="FM1329" s="370"/>
      <c r="FN1329" s="370"/>
      <c r="FR1329" s="370"/>
    </row>
    <row r="1330" spans="6:174" ht="12.75">
      <c r="F1330" s="370"/>
      <c r="G1330" s="370"/>
      <c r="FE1330" s="370"/>
      <c r="FF1330" s="370"/>
      <c r="FG1330" s="370"/>
      <c r="FH1330" s="370"/>
      <c r="FI1330" s="370"/>
      <c r="FJ1330" s="370"/>
      <c r="FK1330" s="370"/>
      <c r="FL1330" s="370"/>
      <c r="FM1330" s="370"/>
      <c r="FN1330" s="370"/>
      <c r="FP1330" s="370"/>
      <c r="FQ1330" s="370"/>
      <c r="FR1330" s="370"/>
    </row>
    <row r="1331" spans="6:170" ht="12.75">
      <c r="F1331" s="370"/>
      <c r="G1331" s="370"/>
      <c r="FE1331" s="370"/>
      <c r="FF1331" s="370"/>
      <c r="FG1331" s="370"/>
      <c r="FH1331" s="370"/>
      <c r="FI1331" s="370"/>
      <c r="FJ1331" s="370"/>
      <c r="FK1331" s="370"/>
      <c r="FL1331" s="370"/>
      <c r="FM1331" s="370"/>
      <c r="FN1331" s="370"/>
    </row>
    <row r="1332" spans="7:178" ht="12.75">
      <c r="G1332" s="370"/>
      <c r="H1332" s="370"/>
      <c r="FE1332" s="370"/>
      <c r="FF1332" s="370"/>
      <c r="FG1332" s="370"/>
      <c r="FH1332" s="370"/>
      <c r="FI1332" s="370"/>
      <c r="FJ1332" s="370"/>
      <c r="FK1332" s="370"/>
      <c r="FL1332" s="370"/>
      <c r="FM1332" s="370"/>
      <c r="FN1332" s="370"/>
      <c r="FV1332" s="370"/>
    </row>
    <row r="1333" ht="12.75">
      <c r="FV1333" s="370"/>
    </row>
    <row r="1334" spans="161:170" ht="12.75">
      <c r="FE1334" s="370"/>
      <c r="FF1334" s="370"/>
      <c r="FG1334" s="370"/>
      <c r="FH1334" s="370"/>
      <c r="FI1334" s="370"/>
      <c r="FJ1334" s="370"/>
      <c r="FK1334" s="370"/>
      <c r="FL1334" s="370"/>
      <c r="FM1334" s="370"/>
      <c r="FN1334" s="370"/>
    </row>
    <row r="1335" spans="161:170" ht="12.75">
      <c r="FE1335" s="370"/>
      <c r="FF1335" s="370"/>
      <c r="FG1335" s="370"/>
      <c r="FH1335" s="370"/>
      <c r="FI1335" s="370"/>
      <c r="FJ1335" s="370"/>
      <c r="FK1335" s="370"/>
      <c r="FL1335" s="370"/>
      <c r="FM1335" s="370"/>
      <c r="FN1335" s="370"/>
    </row>
    <row r="1336" spans="161:170" ht="12.75">
      <c r="FE1336" s="370"/>
      <c r="FF1336" s="370"/>
      <c r="FG1336" s="370"/>
      <c r="FH1336" s="370"/>
      <c r="FI1336" s="370"/>
      <c r="FJ1336" s="370"/>
      <c r="FK1336" s="370"/>
      <c r="FL1336" s="370"/>
      <c r="FM1336" s="370"/>
      <c r="FN1336" s="370"/>
    </row>
    <row r="1337" spans="161:170" ht="12.75">
      <c r="FE1337" s="370"/>
      <c r="FF1337" s="370"/>
      <c r="FG1337" s="370"/>
      <c r="FH1337" s="370"/>
      <c r="FI1337" s="370"/>
      <c r="FJ1337" s="370"/>
      <c r="FK1337" s="370"/>
      <c r="FL1337" s="370"/>
      <c r="FM1337" s="370"/>
      <c r="FN1337" s="370"/>
    </row>
    <row r="1339" spans="161:170" ht="12.75">
      <c r="FE1339" s="370"/>
      <c r="FF1339" s="370"/>
      <c r="FG1339" s="370"/>
      <c r="FH1339" s="370"/>
      <c r="FI1339" s="370"/>
      <c r="FJ1339" s="370"/>
      <c r="FK1339" s="370"/>
      <c r="FL1339" s="370"/>
      <c r="FM1339" s="370"/>
      <c r="FN1339" s="370"/>
    </row>
    <row r="1340" spans="170:178" ht="12.75">
      <c r="FN1340" s="370"/>
      <c r="FV1340" s="370"/>
    </row>
    <row r="1341" spans="170:178" ht="12.75">
      <c r="FN1341" s="370"/>
      <c r="FV1341" s="370"/>
    </row>
    <row r="1342" spans="161:178" ht="12.75">
      <c r="FE1342" s="370"/>
      <c r="FF1342" s="370"/>
      <c r="FG1342" s="370"/>
      <c r="FH1342" s="370"/>
      <c r="FI1342" s="370"/>
      <c r="FJ1342" s="370"/>
      <c r="FK1342" s="370"/>
      <c r="FL1342" s="370"/>
      <c r="FM1342" s="370"/>
      <c r="FN1342" s="370"/>
      <c r="FV1342" s="370"/>
    </row>
    <row r="1344" spans="161:178" ht="12.75">
      <c r="FE1344" s="370"/>
      <c r="FF1344" s="370"/>
      <c r="FG1344" s="370"/>
      <c r="FH1344" s="370"/>
      <c r="FI1344" s="370"/>
      <c r="FJ1344" s="370"/>
      <c r="FK1344" s="370"/>
      <c r="FL1344" s="370"/>
      <c r="FM1344" s="370"/>
      <c r="FN1344" s="370"/>
      <c r="FV1344" s="370"/>
    </row>
    <row r="1345" spans="1:178" ht="12.75">
      <c r="A1345" s="370"/>
      <c r="B1345" s="370"/>
      <c r="C1345" s="370"/>
      <c r="D1345" s="370"/>
      <c r="FE1345" s="370"/>
      <c r="FF1345" s="370"/>
      <c r="FG1345" s="370"/>
      <c r="FH1345" s="370"/>
      <c r="FI1345" s="370"/>
      <c r="FJ1345" s="370"/>
      <c r="FK1345" s="370"/>
      <c r="FL1345" s="370"/>
      <c r="FM1345" s="370"/>
      <c r="FN1345" s="370"/>
      <c r="FV1345" s="370"/>
    </row>
    <row r="1346" spans="1:178" ht="12.75">
      <c r="A1346" s="370"/>
      <c r="B1346" s="370"/>
      <c r="C1346" s="370"/>
      <c r="D1346" s="370"/>
      <c r="FN1346" s="370"/>
      <c r="FV1346" s="370"/>
    </row>
    <row r="1347" spans="1:178" ht="12.75">
      <c r="A1347" s="370"/>
      <c r="B1347" s="370"/>
      <c r="C1347" s="370"/>
      <c r="D1347" s="370"/>
      <c r="FE1347" s="370"/>
      <c r="FF1347" s="370"/>
      <c r="FG1347" s="370"/>
      <c r="FH1347" s="370"/>
      <c r="FI1347" s="370"/>
      <c r="FJ1347" s="370"/>
      <c r="FK1347" s="370"/>
      <c r="FL1347" s="370"/>
      <c r="FM1347" s="370"/>
      <c r="FN1347" s="370"/>
      <c r="FV1347" s="370"/>
    </row>
    <row r="1348" spans="1:178" ht="12.75">
      <c r="A1348" s="370"/>
      <c r="B1348" s="370"/>
      <c r="C1348" s="370"/>
      <c r="D1348" s="370"/>
      <c r="FN1348" s="370"/>
      <c r="FV1348" s="370"/>
    </row>
    <row r="1349" spans="1:178" ht="12.75">
      <c r="A1349" s="370"/>
      <c r="B1349" s="370"/>
      <c r="C1349" s="370"/>
      <c r="D1349" s="370"/>
      <c r="FE1349" s="370"/>
      <c r="FF1349" s="370"/>
      <c r="FG1349" s="370"/>
      <c r="FH1349" s="370"/>
      <c r="FI1349" s="370"/>
      <c r="FJ1349" s="370"/>
      <c r="FK1349" s="370"/>
      <c r="FL1349" s="370"/>
      <c r="FM1349" s="370"/>
      <c r="FN1349" s="370"/>
      <c r="FV1349" s="370"/>
    </row>
    <row r="1350" spans="1:178" ht="12.75">
      <c r="A1350" s="370"/>
      <c r="B1350" s="370"/>
      <c r="C1350" s="370"/>
      <c r="D1350" s="370"/>
      <c r="FE1350" s="370"/>
      <c r="FF1350" s="370"/>
      <c r="FG1350" s="370"/>
      <c r="FH1350" s="370"/>
      <c r="FI1350" s="370"/>
      <c r="FJ1350" s="370"/>
      <c r="FK1350" s="370"/>
      <c r="FL1350" s="370"/>
      <c r="FM1350" s="370"/>
      <c r="FN1350" s="370"/>
      <c r="FV1350" s="370"/>
    </row>
    <row r="1351" spans="1:178" ht="12.75">
      <c r="A1351" s="370"/>
      <c r="B1351" s="370"/>
      <c r="C1351" s="370"/>
      <c r="D1351" s="370"/>
      <c r="FN1351" s="370"/>
      <c r="FV1351" s="370"/>
    </row>
    <row r="1352" spans="1:178" ht="12.75">
      <c r="A1352" s="370"/>
      <c r="B1352" s="370"/>
      <c r="C1352" s="370"/>
      <c r="D1352" s="370"/>
      <c r="FE1352" s="370"/>
      <c r="FF1352" s="370"/>
      <c r="FG1352" s="370"/>
      <c r="FH1352" s="370"/>
      <c r="FI1352" s="370"/>
      <c r="FJ1352" s="370"/>
      <c r="FK1352" s="370"/>
      <c r="FL1352" s="370"/>
      <c r="FM1352" s="370"/>
      <c r="FN1352" s="370"/>
      <c r="FV1352" s="370"/>
    </row>
    <row r="1353" spans="1:178" ht="12.75">
      <c r="A1353" s="370"/>
      <c r="B1353" s="370"/>
      <c r="C1353" s="370"/>
      <c r="D1353" s="370"/>
      <c r="FN1353" s="370"/>
      <c r="FV1353" s="370"/>
    </row>
    <row r="1354" spans="1:178" ht="12.75">
      <c r="A1354" s="370"/>
      <c r="B1354" s="370"/>
      <c r="C1354" s="370"/>
      <c r="D1354" s="370"/>
      <c r="FN1354" s="370"/>
      <c r="FV1354" s="370"/>
    </row>
    <row r="1355" spans="1:178" ht="12.75">
      <c r="A1355" s="370"/>
      <c r="B1355" s="370"/>
      <c r="C1355" s="370"/>
      <c r="D1355" s="370"/>
      <c r="FE1355" s="370"/>
      <c r="FF1355" s="370"/>
      <c r="FG1355" s="370"/>
      <c r="FH1355" s="370"/>
      <c r="FI1355" s="370"/>
      <c r="FJ1355" s="370"/>
      <c r="FK1355" s="370"/>
      <c r="FL1355" s="370"/>
      <c r="FM1355" s="370"/>
      <c r="FN1355" s="370"/>
      <c r="FV1355" s="370"/>
    </row>
    <row r="1356" spans="1:178" ht="12.75">
      <c r="A1356" s="370"/>
      <c r="B1356" s="370"/>
      <c r="C1356" s="370"/>
      <c r="D1356" s="370"/>
      <c r="FR1356" s="370"/>
      <c r="FV1356" s="370"/>
    </row>
    <row r="1357" spans="1:178" ht="12.75">
      <c r="A1357" s="370"/>
      <c r="B1357" s="370"/>
      <c r="C1357" s="370"/>
      <c r="D1357" s="370"/>
      <c r="FE1357" s="370"/>
      <c r="FF1357" s="370"/>
      <c r="FG1357" s="370"/>
      <c r="FH1357" s="370"/>
      <c r="FI1357" s="370"/>
      <c r="FJ1357" s="370"/>
      <c r="FK1357" s="370"/>
      <c r="FL1357" s="370"/>
      <c r="FM1357" s="370"/>
      <c r="FN1357" s="370"/>
      <c r="FV1357" s="370"/>
    </row>
    <row r="1358" spans="1:178" ht="12.75">
      <c r="A1358" s="370"/>
      <c r="B1358" s="370"/>
      <c r="C1358" s="370"/>
      <c r="D1358" s="370"/>
      <c r="FE1358" s="370"/>
      <c r="FF1358" s="370"/>
      <c r="FG1358" s="370"/>
      <c r="FH1358" s="370"/>
      <c r="FI1358" s="370"/>
      <c r="FJ1358" s="370"/>
      <c r="FK1358" s="370"/>
      <c r="FL1358" s="370"/>
      <c r="FM1358" s="370"/>
      <c r="FN1358" s="370"/>
      <c r="FR1358" s="370"/>
      <c r="FV1358" s="370"/>
    </row>
    <row r="1359" spans="1:178" ht="12.75">
      <c r="A1359" s="370"/>
      <c r="B1359" s="370"/>
      <c r="C1359" s="370"/>
      <c r="D1359" s="370"/>
      <c r="FN1359" s="370"/>
      <c r="FV1359" s="370"/>
    </row>
    <row r="1360" spans="170:178" ht="12.75">
      <c r="FN1360" s="370"/>
      <c r="FR1360" s="370"/>
      <c r="FV1360" s="370"/>
    </row>
    <row r="1361" spans="170:178" ht="12.75">
      <c r="FN1361" s="370"/>
      <c r="FV1361" s="370"/>
    </row>
    <row r="1362" spans="170:178" ht="12.75">
      <c r="FN1362" s="370"/>
      <c r="FV1362" s="370"/>
    </row>
    <row r="1364" spans="170:178" ht="12.75">
      <c r="FN1364" s="370"/>
      <c r="FV1364" s="370"/>
    </row>
    <row r="1365" spans="1:178" ht="12.75">
      <c r="A1365" s="370"/>
      <c r="B1365" s="370"/>
      <c r="C1365" s="370"/>
      <c r="D1365" s="370"/>
      <c r="FN1365" s="370"/>
      <c r="FV1365" s="370"/>
    </row>
    <row r="1366" spans="1:178" ht="12.75">
      <c r="A1366" s="370"/>
      <c r="B1366" s="370"/>
      <c r="C1366" s="370"/>
      <c r="D1366" s="370"/>
      <c r="FE1366" s="370"/>
      <c r="FF1366" s="370"/>
      <c r="FG1366" s="370"/>
      <c r="FH1366" s="370"/>
      <c r="FI1366" s="370"/>
      <c r="FJ1366" s="370"/>
      <c r="FK1366" s="370"/>
      <c r="FL1366" s="370"/>
      <c r="FM1366" s="370"/>
      <c r="FN1366" s="370"/>
      <c r="FV1366" s="370"/>
    </row>
    <row r="1367" spans="1:178" ht="12.75">
      <c r="A1367" s="370"/>
      <c r="B1367" s="370"/>
      <c r="C1367" s="370"/>
      <c r="D1367" s="370"/>
      <c r="FN1367" s="370"/>
      <c r="FR1367" s="370"/>
      <c r="FV1367" s="370"/>
    </row>
    <row r="1368" spans="1:178" ht="12.75">
      <c r="A1368" s="370"/>
      <c r="B1368" s="370"/>
      <c r="C1368" s="370"/>
      <c r="D1368" s="370"/>
      <c r="FE1368" s="370"/>
      <c r="FF1368" s="370"/>
      <c r="FG1368" s="370"/>
      <c r="FH1368" s="370"/>
      <c r="FI1368" s="370"/>
      <c r="FJ1368" s="370"/>
      <c r="FK1368" s="370"/>
      <c r="FL1368" s="370"/>
      <c r="FM1368" s="370"/>
      <c r="FN1368" s="370"/>
      <c r="FR1368" s="370"/>
      <c r="FV1368" s="370"/>
    </row>
    <row r="1369" spans="1:178" ht="12.75">
      <c r="A1369" s="370"/>
      <c r="B1369" s="370"/>
      <c r="C1369" s="370"/>
      <c r="D1369" s="370"/>
      <c r="FE1369" s="370"/>
      <c r="FF1369" s="370"/>
      <c r="FG1369" s="370"/>
      <c r="FH1369" s="370"/>
      <c r="FI1369" s="370"/>
      <c r="FJ1369" s="370"/>
      <c r="FK1369" s="370"/>
      <c r="FL1369" s="370"/>
      <c r="FM1369" s="370"/>
      <c r="FN1369" s="370"/>
      <c r="FR1369" s="370"/>
      <c r="FV1369" s="370"/>
    </row>
    <row r="1370" spans="1:178" ht="12.75">
      <c r="A1370" s="370"/>
      <c r="B1370" s="370"/>
      <c r="C1370" s="370"/>
      <c r="D1370" s="370"/>
      <c r="FE1370" s="370"/>
      <c r="FF1370" s="370"/>
      <c r="FG1370" s="370"/>
      <c r="FH1370" s="370"/>
      <c r="FI1370" s="370"/>
      <c r="FJ1370" s="370"/>
      <c r="FK1370" s="370"/>
      <c r="FL1370" s="370"/>
      <c r="FM1370" s="370"/>
      <c r="FN1370" s="370"/>
      <c r="FO1370" s="370"/>
      <c r="FP1370" s="370"/>
      <c r="FV1370" s="370"/>
    </row>
    <row r="1371" spans="1:178" ht="12.75">
      <c r="A1371" s="370"/>
      <c r="B1371" s="370"/>
      <c r="C1371" s="370"/>
      <c r="D1371" s="370"/>
      <c r="FE1371" s="370"/>
      <c r="FF1371" s="370"/>
      <c r="FG1371" s="370"/>
      <c r="FH1371" s="370"/>
      <c r="FI1371" s="370"/>
      <c r="FJ1371" s="370"/>
      <c r="FK1371" s="370"/>
      <c r="FL1371" s="370"/>
      <c r="FM1371" s="370"/>
      <c r="FN1371" s="370"/>
      <c r="FO1371" s="370"/>
      <c r="FR1371" s="370"/>
      <c r="FV1371" s="370"/>
    </row>
    <row r="1372" spans="1:178" ht="12.75">
      <c r="A1372" s="370"/>
      <c r="B1372" s="370"/>
      <c r="C1372" s="370"/>
      <c r="D1372" s="370"/>
      <c r="FN1372" s="370"/>
      <c r="FV1372" s="370"/>
    </row>
    <row r="1373" spans="1:178" ht="12.75">
      <c r="A1373" s="370"/>
      <c r="B1373" s="370"/>
      <c r="C1373" s="370"/>
      <c r="D1373" s="370"/>
      <c r="FN1373" s="370"/>
      <c r="FV1373" s="370"/>
    </row>
    <row r="1374" spans="1:178" ht="12.75">
      <c r="A1374" s="370"/>
      <c r="B1374" s="370"/>
      <c r="C1374" s="370"/>
      <c r="D1374" s="370"/>
      <c r="FE1374" s="370"/>
      <c r="FF1374" s="370"/>
      <c r="FG1374" s="370"/>
      <c r="FH1374" s="370"/>
      <c r="FI1374" s="370"/>
      <c r="FJ1374" s="370"/>
      <c r="FK1374" s="370"/>
      <c r="FL1374" s="370"/>
      <c r="FM1374" s="370"/>
      <c r="FN1374" s="370"/>
      <c r="FV1374" s="370"/>
    </row>
    <row r="1375" spans="1:178" ht="12.75">
      <c r="A1375" s="370"/>
      <c r="B1375" s="370"/>
      <c r="C1375" s="370"/>
      <c r="D1375" s="370"/>
      <c r="FV1375" s="370"/>
    </row>
    <row r="1376" spans="1:178" ht="12.75">
      <c r="A1376" s="370"/>
      <c r="B1376" s="370"/>
      <c r="C1376" s="370"/>
      <c r="D1376" s="370"/>
      <c r="FE1376" s="370"/>
      <c r="FF1376" s="370"/>
      <c r="FG1376" s="370"/>
      <c r="FH1376" s="370"/>
      <c r="FI1376" s="370"/>
      <c r="FJ1376" s="370"/>
      <c r="FK1376" s="370"/>
      <c r="FL1376" s="370"/>
      <c r="FM1376" s="370"/>
      <c r="FN1376" s="370"/>
      <c r="FR1376" s="370"/>
      <c r="FV1376" s="370"/>
    </row>
    <row r="1377" spans="1:178" ht="12.75">
      <c r="A1377" s="370"/>
      <c r="B1377" s="370"/>
      <c r="C1377" s="370"/>
      <c r="D1377" s="370"/>
      <c r="FE1377" s="370"/>
      <c r="FF1377" s="370"/>
      <c r="FG1377" s="370"/>
      <c r="FH1377" s="370"/>
      <c r="FI1377" s="370"/>
      <c r="FJ1377" s="370"/>
      <c r="FK1377" s="370"/>
      <c r="FL1377" s="370"/>
      <c r="FM1377" s="370"/>
      <c r="FN1377" s="370"/>
      <c r="FR1377" s="370"/>
      <c r="FV1377" s="370"/>
    </row>
    <row r="1378" spans="1:178" ht="12.75">
      <c r="A1378" s="370"/>
      <c r="B1378" s="370"/>
      <c r="C1378" s="370"/>
      <c r="D1378" s="370"/>
      <c r="FE1378" s="370"/>
      <c r="FF1378" s="370"/>
      <c r="FG1378" s="370"/>
      <c r="FH1378" s="370"/>
      <c r="FI1378" s="370"/>
      <c r="FJ1378" s="370"/>
      <c r="FK1378" s="370"/>
      <c r="FL1378" s="370"/>
      <c r="FM1378" s="370"/>
      <c r="FN1378" s="370"/>
      <c r="FO1378" s="370"/>
      <c r="FP1378" s="370"/>
      <c r="FR1378" s="370"/>
      <c r="FV1378" s="370"/>
    </row>
    <row r="1379" spans="1:178" ht="12.75">
      <c r="A1379" s="370"/>
      <c r="B1379" s="370"/>
      <c r="C1379" s="370"/>
      <c r="D1379" s="370"/>
      <c r="FE1379" s="370"/>
      <c r="FF1379" s="370"/>
      <c r="FG1379" s="370"/>
      <c r="FH1379" s="370"/>
      <c r="FI1379" s="370"/>
      <c r="FJ1379" s="370"/>
      <c r="FK1379" s="370"/>
      <c r="FL1379" s="370"/>
      <c r="FM1379" s="370"/>
      <c r="FN1379" s="370"/>
      <c r="FO1379" s="370"/>
      <c r="FR1379" s="370"/>
      <c r="FV1379" s="370"/>
    </row>
    <row r="1380" spans="170:178" ht="12.75">
      <c r="FN1380" s="370"/>
      <c r="FO1380" s="370"/>
      <c r="FP1380" s="370"/>
      <c r="FR1380" s="370"/>
      <c r="FV1380" s="370"/>
    </row>
    <row r="1381" spans="161:172" ht="12.75">
      <c r="FE1381" s="370"/>
      <c r="FF1381" s="370"/>
      <c r="FG1381" s="370"/>
      <c r="FH1381" s="370"/>
      <c r="FI1381" s="370"/>
      <c r="FJ1381" s="370"/>
      <c r="FK1381" s="370"/>
      <c r="FL1381" s="370"/>
      <c r="FM1381" s="370"/>
      <c r="FN1381" s="370"/>
      <c r="FO1381" s="370"/>
      <c r="FP1381" s="370"/>
    </row>
    <row r="1382" spans="170:171" ht="12.75">
      <c r="FN1382" s="370"/>
      <c r="FO1382" s="370"/>
    </row>
    <row r="1383" spans="161:172" ht="12.75">
      <c r="FE1383" s="370"/>
      <c r="FF1383" s="370"/>
      <c r="FG1383" s="370"/>
      <c r="FH1383" s="370"/>
      <c r="FI1383" s="370"/>
      <c r="FJ1383" s="370"/>
      <c r="FK1383" s="370"/>
      <c r="FL1383" s="370"/>
      <c r="FM1383" s="370"/>
      <c r="FN1383" s="370"/>
      <c r="FO1383" s="370"/>
      <c r="FP1383" s="370"/>
    </row>
    <row r="1384" spans="170:171" ht="12.75">
      <c r="FN1384" s="370"/>
      <c r="FO1384" s="370"/>
    </row>
    <row r="1385" spans="161:170" ht="12.75">
      <c r="FE1385" s="370"/>
      <c r="FF1385" s="370"/>
      <c r="FG1385" s="370"/>
      <c r="FH1385" s="370"/>
      <c r="FI1385" s="370"/>
      <c r="FJ1385" s="370"/>
      <c r="FK1385" s="370"/>
      <c r="FL1385" s="370"/>
      <c r="FM1385" s="370"/>
      <c r="FN1385" s="370"/>
    </row>
    <row r="1386" spans="161:172" ht="12.75">
      <c r="FE1386" s="370"/>
      <c r="FF1386" s="370"/>
      <c r="FG1386" s="370"/>
      <c r="FH1386" s="370"/>
      <c r="FI1386" s="370"/>
      <c r="FJ1386" s="370"/>
      <c r="FK1386" s="370"/>
      <c r="FL1386" s="370"/>
      <c r="FM1386" s="370"/>
      <c r="FN1386" s="370"/>
      <c r="FO1386" s="370"/>
      <c r="FP1386" s="370"/>
    </row>
    <row r="1387" spans="161:174" ht="12.75">
      <c r="FE1387" s="370"/>
      <c r="FF1387" s="370"/>
      <c r="FG1387" s="370"/>
      <c r="FH1387" s="370"/>
      <c r="FI1387" s="370"/>
      <c r="FJ1387" s="370"/>
      <c r="FK1387" s="370"/>
      <c r="FL1387" s="370"/>
      <c r="FM1387" s="370"/>
      <c r="FN1387" s="370"/>
      <c r="FR1387" s="370"/>
    </row>
    <row r="1388" spans="161:174" ht="12.75">
      <c r="FE1388" s="370"/>
      <c r="FF1388" s="370"/>
      <c r="FG1388" s="370"/>
      <c r="FH1388" s="370"/>
      <c r="FI1388" s="370"/>
      <c r="FJ1388" s="370"/>
      <c r="FK1388" s="370"/>
      <c r="FL1388" s="370"/>
      <c r="FM1388" s="370"/>
      <c r="FN1388" s="370"/>
      <c r="FR1388" s="370"/>
    </row>
    <row r="1389" spans="161:174" ht="12.75">
      <c r="FE1389" s="370"/>
      <c r="FF1389" s="370"/>
      <c r="FG1389" s="370"/>
      <c r="FH1389" s="370"/>
      <c r="FI1389" s="370"/>
      <c r="FJ1389" s="370"/>
      <c r="FK1389" s="370"/>
      <c r="FL1389" s="370"/>
      <c r="FM1389" s="370"/>
      <c r="FN1389" s="370"/>
      <c r="FO1389" s="370"/>
      <c r="FP1389" s="370"/>
      <c r="FR1389" s="370"/>
    </row>
    <row r="1390" spans="161:178" ht="12.75">
      <c r="FE1390" s="370"/>
      <c r="FF1390" s="370"/>
      <c r="FG1390" s="370"/>
      <c r="FH1390" s="370"/>
      <c r="FI1390" s="370"/>
      <c r="FJ1390" s="370"/>
      <c r="FK1390" s="370"/>
      <c r="FL1390" s="370"/>
      <c r="FM1390" s="370"/>
      <c r="FN1390" s="370"/>
      <c r="FO1390" s="370"/>
      <c r="FP1390" s="370"/>
      <c r="FV1390" s="370"/>
    </row>
    <row r="1391" spans="161:178" ht="12.75">
      <c r="FE1391" s="370"/>
      <c r="FF1391" s="370"/>
      <c r="FG1391" s="370"/>
      <c r="FH1391" s="370"/>
      <c r="FI1391" s="370"/>
      <c r="FJ1391" s="370"/>
      <c r="FK1391" s="370"/>
      <c r="FL1391" s="370"/>
      <c r="FM1391" s="370"/>
      <c r="FN1391" s="370"/>
      <c r="FO1391" s="370"/>
      <c r="FP1391" s="370"/>
      <c r="FR1391" s="370"/>
      <c r="FV1391" s="370"/>
    </row>
    <row r="1392" spans="170:171" ht="12.75">
      <c r="FN1392" s="370"/>
      <c r="FO1392" s="370"/>
    </row>
    <row r="1393" spans="170:172" ht="12.75">
      <c r="FN1393" s="370"/>
      <c r="FO1393" s="370"/>
      <c r="FP1393" s="370"/>
    </row>
    <row r="1394" spans="161:171" ht="12.75">
      <c r="FE1394" s="370"/>
      <c r="FF1394" s="370"/>
      <c r="FG1394" s="370"/>
      <c r="FH1394" s="370"/>
      <c r="FI1394" s="370"/>
      <c r="FJ1394" s="370"/>
      <c r="FK1394" s="370"/>
      <c r="FL1394" s="370"/>
      <c r="FM1394" s="370"/>
      <c r="FN1394" s="370"/>
      <c r="FO1394" s="370"/>
    </row>
    <row r="1395" spans="161:170" ht="12.75">
      <c r="FE1395" s="370"/>
      <c r="FF1395" s="370"/>
      <c r="FG1395" s="370"/>
      <c r="FH1395" s="370"/>
      <c r="FI1395" s="370"/>
      <c r="FJ1395" s="370"/>
      <c r="FK1395" s="370"/>
      <c r="FL1395" s="370"/>
      <c r="FM1395" s="370"/>
      <c r="FN1395" s="370"/>
    </row>
    <row r="1396" spans="161:170" ht="12.75">
      <c r="FE1396" s="370"/>
      <c r="FF1396" s="370"/>
      <c r="FG1396" s="370"/>
      <c r="FH1396" s="370"/>
      <c r="FI1396" s="370"/>
      <c r="FJ1396" s="370"/>
      <c r="FK1396" s="370"/>
      <c r="FL1396" s="370"/>
      <c r="FM1396" s="370"/>
      <c r="FN1396" s="370"/>
    </row>
    <row r="1397" spans="161:174" ht="12.75">
      <c r="FE1397" s="370"/>
      <c r="FF1397" s="370"/>
      <c r="FG1397" s="370"/>
      <c r="FH1397" s="370"/>
      <c r="FI1397" s="370"/>
      <c r="FJ1397" s="370"/>
      <c r="FK1397" s="370"/>
      <c r="FL1397" s="370"/>
      <c r="FM1397" s="370"/>
      <c r="FN1397" s="370"/>
      <c r="FO1397" s="370"/>
      <c r="FP1397" s="370"/>
      <c r="FR1397" s="370"/>
    </row>
    <row r="1398" spans="170:172" ht="12.75">
      <c r="FN1398" s="370"/>
      <c r="FO1398" s="370"/>
      <c r="FP1398" s="370"/>
    </row>
    <row r="1399" spans="161:174" ht="12.75">
      <c r="FE1399" s="370"/>
      <c r="FF1399" s="370"/>
      <c r="FG1399" s="370"/>
      <c r="FH1399" s="370"/>
      <c r="FI1399" s="370"/>
      <c r="FJ1399" s="370"/>
      <c r="FK1399" s="370"/>
      <c r="FL1399" s="370"/>
      <c r="FM1399" s="370"/>
      <c r="FN1399" s="370"/>
      <c r="FO1399" s="370"/>
      <c r="FP1399" s="370"/>
      <c r="FR1399" s="370"/>
    </row>
    <row r="1400" spans="170:172" ht="12.75">
      <c r="FN1400" s="370"/>
      <c r="FO1400" s="370"/>
      <c r="FP1400" s="370"/>
    </row>
    <row r="1401" spans="161:178" ht="12.75">
      <c r="FE1401" s="370"/>
      <c r="FF1401" s="370"/>
      <c r="FG1401" s="370"/>
      <c r="FH1401" s="370"/>
      <c r="FI1401" s="370"/>
      <c r="FJ1401" s="370"/>
      <c r="FK1401" s="370"/>
      <c r="FL1401" s="370"/>
      <c r="FM1401" s="370"/>
      <c r="FN1401" s="370"/>
      <c r="FO1401" s="370"/>
      <c r="FP1401" s="370"/>
      <c r="FV1401" s="370"/>
    </row>
    <row r="1402" spans="170:178" ht="12.75">
      <c r="FN1402" s="370"/>
      <c r="FO1402" s="370"/>
      <c r="FV1402" s="370"/>
    </row>
    <row r="1403" spans="161:178" ht="12.75">
      <c r="FE1403" s="370"/>
      <c r="FF1403" s="370"/>
      <c r="FG1403" s="370"/>
      <c r="FH1403" s="370"/>
      <c r="FI1403" s="370"/>
      <c r="FJ1403" s="370"/>
      <c r="FK1403" s="370"/>
      <c r="FL1403" s="370"/>
      <c r="FM1403" s="370"/>
      <c r="FN1403" s="370"/>
      <c r="FO1403" s="370"/>
      <c r="FP1403" s="370"/>
      <c r="FV1403" s="370"/>
    </row>
    <row r="1404" spans="170:178" ht="12.75">
      <c r="FN1404" s="370"/>
      <c r="FO1404" s="370"/>
      <c r="FV1404" s="370"/>
    </row>
    <row r="1405" spans="161:170" ht="12.75">
      <c r="FE1405" s="370"/>
      <c r="FF1405" s="370"/>
      <c r="FG1405" s="370"/>
      <c r="FH1405" s="370"/>
      <c r="FI1405" s="370"/>
      <c r="FJ1405" s="370"/>
      <c r="FK1405" s="370"/>
      <c r="FL1405" s="370"/>
      <c r="FM1405" s="370"/>
      <c r="FN1405" s="370"/>
    </row>
    <row r="1406" spans="170:172" ht="12.75">
      <c r="FN1406" s="370"/>
      <c r="FO1406" s="370"/>
      <c r="FP1406" s="370"/>
    </row>
    <row r="1407" spans="161:172" ht="12.75">
      <c r="FE1407" s="370"/>
      <c r="FF1407" s="370"/>
      <c r="FG1407" s="370"/>
      <c r="FH1407" s="370"/>
      <c r="FI1407" s="370"/>
      <c r="FJ1407" s="370"/>
      <c r="FK1407" s="370"/>
      <c r="FL1407" s="370"/>
      <c r="FM1407" s="370"/>
      <c r="FN1407" s="370"/>
      <c r="FO1407" s="370"/>
      <c r="FP1407" s="370"/>
    </row>
    <row r="1409" spans="161:172" ht="12.75">
      <c r="FE1409" s="370"/>
      <c r="FF1409" s="370"/>
      <c r="FG1409" s="370"/>
      <c r="FH1409" s="370"/>
      <c r="FI1409" s="370"/>
      <c r="FJ1409" s="370"/>
      <c r="FK1409" s="370"/>
      <c r="FL1409" s="370"/>
      <c r="FM1409" s="370"/>
      <c r="FN1409" s="370"/>
      <c r="FO1409" s="370"/>
      <c r="FP1409" s="370"/>
    </row>
    <row r="1410" spans="170:178" ht="12.75">
      <c r="FN1410" s="370"/>
      <c r="FO1410" s="370"/>
      <c r="FV1410" s="370"/>
    </row>
    <row r="1411" spans="161:178" ht="12.75">
      <c r="FE1411" s="370"/>
      <c r="FF1411" s="370"/>
      <c r="FG1411" s="370"/>
      <c r="FH1411" s="370"/>
      <c r="FI1411" s="370"/>
      <c r="FJ1411" s="370"/>
      <c r="FK1411" s="370"/>
      <c r="FL1411" s="370"/>
      <c r="FM1411" s="370"/>
      <c r="FN1411" s="370"/>
      <c r="FO1411" s="370"/>
      <c r="FP1411" s="370"/>
      <c r="FV1411" s="370"/>
    </row>
    <row r="1412" spans="170:178" ht="12.75">
      <c r="FN1412" s="370"/>
      <c r="FO1412" s="370"/>
      <c r="FV1412" s="370"/>
    </row>
    <row r="1413" spans="170:172" ht="12.75">
      <c r="FN1413" s="370"/>
      <c r="FO1413" s="370"/>
      <c r="FP1413" s="370"/>
    </row>
    <row r="1414" spans="170:171" ht="12.75">
      <c r="FN1414" s="370"/>
      <c r="FO1414" s="370"/>
    </row>
    <row r="1415" spans="161:170" ht="12.75">
      <c r="FE1415" s="370"/>
      <c r="FF1415" s="370"/>
      <c r="FG1415" s="370"/>
      <c r="FH1415" s="370"/>
      <c r="FI1415" s="370"/>
      <c r="FJ1415" s="370"/>
      <c r="FK1415" s="370"/>
      <c r="FL1415" s="370"/>
      <c r="FM1415" s="370"/>
      <c r="FN1415" s="370"/>
    </row>
    <row r="1417" spans="161:172" ht="12.75">
      <c r="FE1417" s="370"/>
      <c r="FF1417" s="370"/>
      <c r="FG1417" s="370"/>
      <c r="FH1417" s="370"/>
      <c r="FI1417" s="370"/>
      <c r="FJ1417" s="370"/>
      <c r="FK1417" s="370"/>
      <c r="FL1417" s="370"/>
      <c r="FM1417" s="370"/>
      <c r="FN1417" s="370"/>
      <c r="FO1417" s="370"/>
      <c r="FP1417" s="370"/>
    </row>
    <row r="1419" spans="170:172" ht="12.75">
      <c r="FN1419" s="370"/>
      <c r="FO1419" s="370"/>
      <c r="FP1419" s="370"/>
    </row>
    <row r="1420" spans="170:171" ht="12.75">
      <c r="FN1420" s="370"/>
      <c r="FO1420" s="370"/>
    </row>
    <row r="1421" spans="170:178" ht="12.75">
      <c r="FN1421" s="370"/>
      <c r="FO1421" s="370"/>
      <c r="FP1421" s="370"/>
      <c r="FV1421" s="370"/>
    </row>
    <row r="1422" spans="170:178" ht="12.75">
      <c r="FN1422" s="370"/>
      <c r="FO1422" s="370"/>
      <c r="FV1422" s="370"/>
    </row>
    <row r="1423" ht="12.75">
      <c r="FV1423" s="370"/>
    </row>
    <row r="1424" ht="12.75">
      <c r="FV1424" s="370"/>
    </row>
    <row r="1427" spans="170:172" ht="12.75">
      <c r="FN1427" s="370"/>
      <c r="FO1427" s="370"/>
      <c r="FP1427" s="370"/>
    </row>
    <row r="1431" ht="12.75">
      <c r="FV1431" s="370"/>
    </row>
    <row r="1432" ht="12.75">
      <c r="FV1432" s="370"/>
    </row>
  </sheetData>
  <sheetProtection/>
  <mergeCells count="200">
    <mergeCell ref="A596:K596"/>
    <mergeCell ref="A300:K300"/>
    <mergeCell ref="A320:K320"/>
    <mergeCell ref="A316:K316"/>
    <mergeCell ref="A3:K3"/>
    <mergeCell ref="A540:K540"/>
    <mergeCell ref="A27:K27"/>
    <mergeCell ref="A53:K53"/>
    <mergeCell ref="A64:K64"/>
    <mergeCell ref="A312:K312"/>
    <mergeCell ref="A308:K308"/>
    <mergeCell ref="B329:K329"/>
    <mergeCell ref="A181:K181"/>
    <mergeCell ref="A21:K21"/>
    <mergeCell ref="A22:K22"/>
    <mergeCell ref="B199:K199"/>
    <mergeCell ref="B201:K201"/>
    <mergeCell ref="A94:K94"/>
    <mergeCell ref="A165:K165"/>
    <mergeCell ref="A175:K175"/>
    <mergeCell ref="A56:K56"/>
    <mergeCell ref="A341:K341"/>
    <mergeCell ref="E31:G31"/>
    <mergeCell ref="A60:K60"/>
    <mergeCell ref="A292:K292"/>
    <mergeCell ref="A275:K275"/>
    <mergeCell ref="A251:K251"/>
    <mergeCell ref="A286:K286"/>
    <mergeCell ref="A310:K310"/>
    <mergeCell ref="A296:K296"/>
    <mergeCell ref="A284:K284"/>
    <mergeCell ref="G430:H430"/>
    <mergeCell ref="A586:K586"/>
    <mergeCell ref="A588:K588"/>
    <mergeCell ref="A353:K353"/>
    <mergeCell ref="A1269:K1269"/>
    <mergeCell ref="A266:K266"/>
    <mergeCell ref="A444:K444"/>
    <mergeCell ref="A440:K440"/>
    <mergeCell ref="A405:K405"/>
    <mergeCell ref="A415:K415"/>
    <mergeCell ref="A337:K337"/>
    <mergeCell ref="B325:K325"/>
    <mergeCell ref="A634:K634"/>
    <mergeCell ref="A667:K667"/>
    <mergeCell ref="A279:K279"/>
    <mergeCell ref="A281:K281"/>
    <mergeCell ref="A259:K259"/>
    <mergeCell ref="A265:K265"/>
    <mergeCell ref="A267:K267"/>
    <mergeCell ref="A67:K67"/>
    <mergeCell ref="A86:K86"/>
    <mergeCell ref="B205:K205"/>
    <mergeCell ref="A708:K708"/>
    <mergeCell ref="A221:K221"/>
    <mergeCell ref="A217:K217"/>
    <mergeCell ref="A219:K219"/>
    <mergeCell ref="A239:K239"/>
    <mergeCell ref="A121:K121"/>
    <mergeCell ref="A209:K209"/>
    <mergeCell ref="A125:K125"/>
    <mergeCell ref="A136:K136"/>
    <mergeCell ref="A127:K127"/>
    <mergeCell ref="A68:K68"/>
    <mergeCell ref="A96:K96"/>
    <mergeCell ref="A99:K99"/>
    <mergeCell ref="A117:K117"/>
    <mergeCell ref="A101:K101"/>
    <mergeCell ref="A109:K109"/>
    <mergeCell ref="A19:K19"/>
    <mergeCell ref="A255:K255"/>
    <mergeCell ref="A107:K107"/>
    <mergeCell ref="A189:K189"/>
    <mergeCell ref="A177:K177"/>
    <mergeCell ref="A162:K162"/>
    <mergeCell ref="A215:K215"/>
    <mergeCell ref="A231:K231"/>
    <mergeCell ref="A103:K103"/>
    <mergeCell ref="A111:K111"/>
    <mergeCell ref="A5:K5"/>
    <mergeCell ref="A11:K11"/>
    <mergeCell ref="A78:K78"/>
    <mergeCell ref="A82:K82"/>
    <mergeCell ref="A66:K66"/>
    <mergeCell ref="A15:K15"/>
    <mergeCell ref="A65:K65"/>
    <mergeCell ref="A72:K72"/>
    <mergeCell ref="A17:K17"/>
    <mergeCell ref="A54:K54"/>
    <mergeCell ref="A448:K448"/>
    <mergeCell ref="A391:K391"/>
    <mergeCell ref="A366:K366"/>
    <mergeCell ref="A362:K362"/>
    <mergeCell ref="A442:K442"/>
    <mergeCell ref="A423:K423"/>
    <mergeCell ref="A401:K401"/>
    <mergeCell ref="A427:K427"/>
    <mergeCell ref="A446:K446"/>
    <mergeCell ref="J430:K430"/>
    <mergeCell ref="I451:K451"/>
    <mergeCell ref="A791:K791"/>
    <mergeCell ref="A689:K689"/>
    <mergeCell ref="A486:K486"/>
    <mergeCell ref="E451:H451"/>
    <mergeCell ref="A720:K720"/>
    <mergeCell ref="A691:K691"/>
    <mergeCell ref="A789:K789"/>
    <mergeCell ref="A718:K718"/>
    <mergeCell ref="A594:K594"/>
    <mergeCell ref="A694:K694"/>
    <mergeCell ref="A489:K489"/>
    <mergeCell ref="A952:K952"/>
    <mergeCell ref="A491:K491"/>
    <mergeCell ref="A542:K542"/>
    <mergeCell ref="A795:K795"/>
    <mergeCell ref="A797:K797"/>
    <mergeCell ref="A590:K590"/>
    <mergeCell ref="A592:K592"/>
    <mergeCell ref="A936:K936"/>
    <mergeCell ref="A1184:K1184"/>
    <mergeCell ref="A1259:K1259"/>
    <mergeCell ref="A1264:K1264"/>
    <mergeCell ref="A1263:K1263"/>
    <mergeCell ref="A1225:K1225"/>
    <mergeCell ref="A1180:K1180"/>
    <mergeCell ref="A1182:K1182"/>
    <mergeCell ref="A1121:K1121"/>
    <mergeCell ref="A1178:K1178"/>
    <mergeCell ref="A1168:K1168"/>
    <mergeCell ref="A1123:K1123"/>
    <mergeCell ref="A227:K227"/>
    <mergeCell ref="A1215:K1215"/>
    <mergeCell ref="A1248:K1248"/>
    <mergeCell ref="A144:K144"/>
    <mergeCell ref="A349:K349"/>
    <mergeCell ref="A358:K358"/>
    <mergeCell ref="A381:K381"/>
    <mergeCell ref="A419:K419"/>
    <mergeCell ref="B150:K150"/>
    <mergeCell ref="B152:K152"/>
    <mergeCell ref="A211:K211"/>
    <mergeCell ref="A140:K140"/>
    <mergeCell ref="A129:K129"/>
    <mergeCell ref="A133:K133"/>
    <mergeCell ref="B169:K169"/>
    <mergeCell ref="B171:K171"/>
    <mergeCell ref="B173:K173"/>
    <mergeCell ref="A235:K235"/>
    <mergeCell ref="A387:K387"/>
    <mergeCell ref="A379:K379"/>
    <mergeCell ref="A375:K375"/>
    <mergeCell ref="A385:K385"/>
    <mergeCell ref="A241:K241"/>
    <mergeCell ref="A243:K243"/>
    <mergeCell ref="A345:K345"/>
    <mergeCell ref="A249:K249"/>
    <mergeCell ref="A294:K294"/>
    <mergeCell ref="A411:K411"/>
    <mergeCell ref="A409:K409"/>
    <mergeCell ref="A377:K377"/>
    <mergeCell ref="A399:K399"/>
    <mergeCell ref="A407:K407"/>
    <mergeCell ref="A7:K7"/>
    <mergeCell ref="A331:K331"/>
    <mergeCell ref="A304:K304"/>
    <mergeCell ref="B197:K197"/>
    <mergeCell ref="A160:K160"/>
    <mergeCell ref="B154:K154"/>
    <mergeCell ref="A156:K156"/>
    <mergeCell ref="A207:K207"/>
    <mergeCell ref="A233:K233"/>
    <mergeCell ref="B328:K328"/>
    <mergeCell ref="J1072:K1072"/>
    <mergeCell ref="J1041:K1041"/>
    <mergeCell ref="F1041:G1041"/>
    <mergeCell ref="A793:K793"/>
    <mergeCell ref="F1072:G1072"/>
    <mergeCell ref="A963:K963"/>
    <mergeCell ref="A947:K947"/>
    <mergeCell ref="A887:K887"/>
    <mergeCell ref="A371:K371"/>
    <mergeCell ref="A369:K369"/>
    <mergeCell ref="A395:K395"/>
    <mergeCell ref="A167:K167"/>
    <mergeCell ref="B327:K327"/>
    <mergeCell ref="A302:K302"/>
    <mergeCell ref="A271:K271"/>
    <mergeCell ref="A373:K373"/>
    <mergeCell ref="B203:K203"/>
    <mergeCell ref="A214:K214"/>
    <mergeCell ref="A29:K29"/>
    <mergeCell ref="A191:K191"/>
    <mergeCell ref="A185:K185"/>
    <mergeCell ref="A213:K213"/>
    <mergeCell ref="A195:K195"/>
    <mergeCell ref="A113:K113"/>
    <mergeCell ref="B88:K88"/>
    <mergeCell ref="B90:K90"/>
    <mergeCell ref="B92:K92"/>
    <mergeCell ref="A163:K163"/>
  </mergeCells>
  <printOptions/>
  <pageMargins left="0.6692913385826772" right="0.6692913385826772" top="0.6692913385826772" bottom="0.6692913385826772" header="0.35433070866141736" footer="0.4330708661417323"/>
  <pageSetup horizontalDpi="600" verticalDpi="600" orientation="portrait" paperSize="9" scale="83" r:id="rId2"/>
  <headerFooter alignWithMargins="0">
    <oddHeader>&amp;L&amp;"Lais ExtraLight,Regular"&amp;13Notes to the Condensed Consolidated Interim Financial Statements</oddHeader>
    <oddFooter>&amp;L&amp;"Lais,Regular"&amp;9Landsbanki Condensed Consolidated Interim Financial Statements&amp;R&amp;"Lais Light,Regular"&amp;9ISK million</oddFooter>
  </headerFooter>
  <rowBreaks count="25" manualBreakCount="25">
    <brk id="53" max="10" man="1"/>
    <brk id="96" max="10" man="1"/>
    <brk id="133" max="10" man="1"/>
    <brk id="192" max="10" man="1"/>
    <brk id="228" max="10" man="1"/>
    <brk id="281" max="10" man="1"/>
    <brk id="317" max="10" man="1"/>
    <brk id="366" max="10" man="1"/>
    <brk id="402" max="10" man="1"/>
    <brk id="437" max="10" man="1"/>
    <brk id="486" max="10" man="1"/>
    <brk id="535" max="10" man="1"/>
    <brk id="583" max="10" man="1"/>
    <brk id="622" max="10" man="1"/>
    <brk id="660" max="10" man="1"/>
    <brk id="691" max="10" man="1"/>
    <brk id="752" max="10" man="1"/>
    <brk id="784" max="10" man="1"/>
    <brk id="831" max="10" man="1"/>
    <brk id="894" max="10" man="1"/>
    <brk id="947" max="10" man="1"/>
    <brk id="1001" max="10" man="1"/>
    <brk id="1068" max="10" man="1"/>
    <brk id="1123" max="10" man="1"/>
    <brk id="1184" max="10" man="1"/>
  </rowBreaks>
  <drawing r:id="rId1"/>
</worksheet>
</file>

<file path=xl/worksheets/sheet7.xml><?xml version="1.0" encoding="utf-8"?>
<worksheet xmlns="http://schemas.openxmlformats.org/spreadsheetml/2006/main" xmlns:r="http://schemas.openxmlformats.org/officeDocument/2006/relationships">
  <sheetPr codeName="Sheet6"/>
  <dimension ref="A1:A1"/>
  <sheetViews>
    <sheetView workbookViewId="0" topLeftCell="A1">
      <selection activeCell="B23" sqref="B23"/>
    </sheetView>
  </sheetViews>
  <sheetFormatPr defaultColWidth="9.140625" defaultRowHeight="12.7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3"/>
  <dimension ref="A1:A1"/>
  <sheetViews>
    <sheetView workbookViewId="0" topLeftCell="A33">
      <selection activeCell="A33" sqref="A33"/>
    </sheetView>
  </sheetViews>
  <sheetFormatPr defaultColWidth="9.140625" defaultRowHeight="12.75"/>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4"/>
  <dimension ref="A1:A1"/>
  <sheetViews>
    <sheetView workbookViewId="0" topLeftCell="A1">
      <selection activeCell="A11" sqref="A1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Landsbanki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Sigurjón Þór Sigurjónsson</dc:creator>
  <cp:keywords/>
  <dc:description/>
  <cp:lastModifiedBy>Sigurjón Þ. Sigurjónsson</cp:lastModifiedBy>
  <cp:lastPrinted>2008-07-28T16:44:36Z</cp:lastPrinted>
  <dcterms:created xsi:type="dcterms:W3CDTF">2005-02-14T09:26:12Z</dcterms:created>
  <dcterms:modified xsi:type="dcterms:W3CDTF">2008-07-28T19:02:08Z</dcterms:modified>
  <cp:category/>
  <cp:version/>
  <cp:contentType/>
  <cp:contentStatus/>
</cp:coreProperties>
</file>