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table" sheetId="1" r:id="rId1"/>
    <sheet name="manag" sheetId="2" r:id="rId2"/>
    <sheet name="Balance" sheetId="3" r:id="rId3"/>
    <sheet name="Prof" sheetId="4" r:id="rId4"/>
    <sheet name="Cashfl" sheetId="5" r:id="rId5"/>
    <sheet name="Statem" sheetId="6" r:id="rId6"/>
    <sheet name="Annex" sheetId="7" r:id="rId7"/>
  </sheets>
  <definedNames/>
  <calcPr fullCalcOnLoad="1"/>
</workbook>
</file>

<file path=xl/sharedStrings.xml><?xml version="1.0" encoding="utf-8"?>
<sst xmlns="http://schemas.openxmlformats.org/spreadsheetml/2006/main" count="353" uniqueCount="283">
  <si>
    <t>Valmiera, LV- 4201,</t>
  </si>
  <si>
    <t>Wilfried Queißer</t>
  </si>
  <si>
    <t xml:space="preserve">Karl Heinz Will </t>
  </si>
  <si>
    <t>Imants Saulītis</t>
  </si>
  <si>
    <t xml:space="preserve">Friedhelm Schwender </t>
  </si>
  <si>
    <t>Jürgen Preiss-Daimler</t>
  </si>
  <si>
    <t>Andris Bērziņš</t>
  </si>
  <si>
    <t xml:space="preserve">Hans Peter Cordts </t>
  </si>
  <si>
    <t>Guntis Strazds</t>
  </si>
  <si>
    <t>5-6</t>
  </si>
  <si>
    <t>10-11</t>
  </si>
  <si>
    <t>LVL</t>
  </si>
  <si>
    <t>EUR</t>
  </si>
  <si>
    <t>P-D Glasseiden Oschatz GmbH</t>
  </si>
  <si>
    <t>45.3%</t>
  </si>
  <si>
    <t>Vitrulan Textilglas GmbH</t>
  </si>
  <si>
    <t>30.8%</t>
  </si>
  <si>
    <t>3.3%</t>
  </si>
  <si>
    <t>VAS VSAA</t>
  </si>
  <si>
    <t>2.4%</t>
  </si>
  <si>
    <t>Nordea Bank Finnland Plc</t>
  </si>
  <si>
    <t>4.0%</t>
  </si>
  <si>
    <t>2.6%</t>
  </si>
  <si>
    <t>4.6%</t>
  </si>
  <si>
    <t>Braune Beatrix</t>
  </si>
  <si>
    <t>7.0%</t>
  </si>
  <si>
    <t>100.0%</t>
  </si>
  <si>
    <t>P-D Aitec GmbH</t>
  </si>
  <si>
    <t>Andris Oskars Brutāns</t>
  </si>
  <si>
    <t>JSC "VALMIERAS  STIKLA  ŠĶIEDRA"</t>
  </si>
  <si>
    <t>Reg.No. 40003031676</t>
  </si>
  <si>
    <t>COMPANY NAME</t>
  </si>
  <si>
    <t>Valmieras Stikla Skiedra</t>
  </si>
  <si>
    <t>LEGAL STATUS</t>
  </si>
  <si>
    <t>Joint Stock Company</t>
  </si>
  <si>
    <t>REGISTRATION NUMBER, PLACE AND DATE</t>
  </si>
  <si>
    <t>No. 40003031676</t>
  </si>
  <si>
    <t>Riga, 30 September 1991</t>
  </si>
  <si>
    <t>TYPE OF BUSINESS</t>
  </si>
  <si>
    <t>Production of glass fibre products</t>
  </si>
  <si>
    <t>ADDRESS</t>
  </si>
  <si>
    <t>13 Cempu Street,</t>
  </si>
  <si>
    <t>Latvia</t>
  </si>
  <si>
    <t>THE BOARD</t>
  </si>
  <si>
    <t>Chairman of the Board:</t>
  </si>
  <si>
    <t>Andris Oskars Brutāns, president</t>
  </si>
  <si>
    <t>Members of the Board:</t>
  </si>
  <si>
    <t xml:space="preserve">Andre Heinz Schwiontek, vicepresident </t>
  </si>
  <si>
    <t>THE COUNCIL</t>
  </si>
  <si>
    <t>Chairman of the Council:</t>
  </si>
  <si>
    <t>Members of the Council:</t>
  </si>
  <si>
    <t>Aivars Lošmanis</t>
  </si>
  <si>
    <t>Valmiera, Cempu St. 13</t>
  </si>
  <si>
    <t>TABLE OF CONTENTS</t>
  </si>
  <si>
    <t>MANAGEMENT  REPORT</t>
  </si>
  <si>
    <t>BALANCE SHEET</t>
  </si>
  <si>
    <t>STATEMENT OF PROFIT AND LOSS</t>
  </si>
  <si>
    <t>STATEMENT OF CASH FLOWS</t>
  </si>
  <si>
    <t>STATEMENT OF SHAREHOLDERS' EQUITY</t>
  </si>
  <si>
    <t>ANNEX</t>
  </si>
  <si>
    <t>JSC "Valmieras stikla šķiedra"  financial report as at 31 March 2008</t>
  </si>
  <si>
    <t>JSC  VALMIERAS STIKLA ŠĶIEDRA</t>
  </si>
  <si>
    <t>AS AT 31 march 2008 AND 31 December 2007</t>
  </si>
  <si>
    <t>ASSETS</t>
  </si>
  <si>
    <t>Non-current assets</t>
  </si>
  <si>
    <t>Intangible assets</t>
  </si>
  <si>
    <t>Patents and licenses</t>
  </si>
  <si>
    <t>Other intangible assets</t>
  </si>
  <si>
    <t>Total intangible assets</t>
  </si>
  <si>
    <t>Fixed assets</t>
  </si>
  <si>
    <t>Buildings</t>
  </si>
  <si>
    <t>Equipment and machinery</t>
  </si>
  <si>
    <t>Other fixed assets</t>
  </si>
  <si>
    <t>Construction in progress</t>
  </si>
  <si>
    <t>Advence payments for fixed assets</t>
  </si>
  <si>
    <t>Total fixed  assets</t>
  </si>
  <si>
    <t>Total non-current assets</t>
  </si>
  <si>
    <t>Current assets</t>
  </si>
  <si>
    <t>Inventory</t>
  </si>
  <si>
    <t>Raw materials</t>
  </si>
  <si>
    <t>Work in process</t>
  </si>
  <si>
    <t>Finished goods</t>
  </si>
  <si>
    <t>Advance payments for goods</t>
  </si>
  <si>
    <t>Total inventory</t>
  </si>
  <si>
    <t>Accounts receivable</t>
  </si>
  <si>
    <t>Due from related parties</t>
  </si>
  <si>
    <t>Other receivables</t>
  </si>
  <si>
    <t>Deferred expenses</t>
  </si>
  <si>
    <t>Total accounts receivable</t>
  </si>
  <si>
    <t>Cash</t>
  </si>
  <si>
    <t>Total current assets</t>
  </si>
  <si>
    <t>TOTAL ASSETS</t>
  </si>
  <si>
    <t>AS AT 31 March 2008 AND 31 December 2007</t>
  </si>
  <si>
    <t>LIABILITIES &amp; SHAREHOLDERS  EQUITY</t>
  </si>
  <si>
    <t>Shareholders’ equity</t>
  </si>
  <si>
    <t>Share capital</t>
  </si>
  <si>
    <t>Reserves</t>
  </si>
  <si>
    <t>Retained earnings:</t>
  </si>
  <si>
    <t xml:space="preserve"> a) retained earnings</t>
  </si>
  <si>
    <t xml:space="preserve"> b) current year profit </t>
  </si>
  <si>
    <t>Total shareholders’ equity</t>
  </si>
  <si>
    <t>Liabilities</t>
  </si>
  <si>
    <t xml:space="preserve">Non-current liabilities </t>
  </si>
  <si>
    <t>Due to credit institutions</t>
  </si>
  <si>
    <t>Finance lease</t>
  </si>
  <si>
    <t>Deferred tax</t>
  </si>
  <si>
    <t>Total non-current liabilities</t>
  </si>
  <si>
    <t>Current liabilities</t>
  </si>
  <si>
    <t>Advance payments from customers</t>
  </si>
  <si>
    <t>Trade payables</t>
  </si>
  <si>
    <t>Taxes and social security payments</t>
  </si>
  <si>
    <t>Other accounts payable</t>
  </si>
  <si>
    <t>Accrued liabilities</t>
  </si>
  <si>
    <t>Deferred income</t>
  </si>
  <si>
    <t>Derivatives</t>
  </si>
  <si>
    <t>Total current liabilities</t>
  </si>
  <si>
    <t>Total liabilities</t>
  </si>
  <si>
    <t>TOTAL LIABILITIES &amp; SHAREHOLDERS’  EQUITY</t>
  </si>
  <si>
    <t>JSC  VALMIERAS STIKLA ŠKIEDRA</t>
  </si>
  <si>
    <t>FOR THE YEARS ENDED 31 March 2008  AND 31March 2007</t>
  </si>
  <si>
    <t>Revenues</t>
  </si>
  <si>
    <t>Changes in inventories</t>
  </si>
  <si>
    <t xml:space="preserve">Work performed by the entity and capitalised </t>
  </si>
  <si>
    <t>Other operating income</t>
  </si>
  <si>
    <t>Raw materials and consumables</t>
  </si>
  <si>
    <t>Personnel expenses</t>
  </si>
  <si>
    <t>Depreciation and amortization</t>
  </si>
  <si>
    <t>Other operating expenses</t>
  </si>
  <si>
    <t>Profit from operations</t>
  </si>
  <si>
    <t>Interest - and similar income</t>
  </si>
  <si>
    <t>Interest - and similar expenses</t>
  </si>
  <si>
    <t>Profit before taxes</t>
  </si>
  <si>
    <t>Corporate income tax</t>
  </si>
  <si>
    <t xml:space="preserve">Net profit </t>
  </si>
  <si>
    <t>Basic earnings per share</t>
  </si>
  <si>
    <t>JSC "Valmieras stikla šķiedra"  financial report as at 31 March  2008</t>
  </si>
  <si>
    <t>2007 Year</t>
  </si>
  <si>
    <t>STATEMENTS OF CASH FLOWS</t>
  </si>
  <si>
    <t>3 months</t>
  </si>
  <si>
    <t xml:space="preserve"> I  OPERATING ACTIVITIES</t>
  </si>
  <si>
    <t xml:space="preserve">  1.  Profit before taxes</t>
  </si>
  <si>
    <t xml:space="preserve">  Adjustaments:</t>
  </si>
  <si>
    <t xml:space="preserve">  2.  Depreciation and amortization</t>
  </si>
  <si>
    <t xml:space="preserve">  3.  Depletion of precious metals</t>
  </si>
  <si>
    <t xml:space="preserve">  4.  Provisions for vacations and bonuses  for </t>
  </si>
  <si>
    <t xml:space="preserve">            board and council members</t>
  </si>
  <si>
    <t xml:space="preserve">   5.  Loss from disposal of fixed assets</t>
  </si>
  <si>
    <t xml:space="preserve">   6.  Calculated interest income</t>
  </si>
  <si>
    <t xml:space="preserve">   7.  Calculated interest expenses</t>
  </si>
  <si>
    <t xml:space="preserve">   8.  Changes in fair value of derivatives</t>
  </si>
  <si>
    <r>
      <t xml:space="preserve">  </t>
    </r>
    <r>
      <rPr>
        <b/>
        <sz val="8"/>
        <rFont val="Arial"/>
        <family val="2"/>
      </rPr>
      <t>Changes in operating assets and liabilities:</t>
    </r>
  </si>
  <si>
    <t xml:space="preserve">   1. Inventory</t>
  </si>
  <si>
    <t xml:space="preserve">   2. Accounts receveible</t>
  </si>
  <si>
    <t xml:space="preserve">   3. Accounts payable</t>
  </si>
  <si>
    <t xml:space="preserve">  Cash provided by operating activities</t>
  </si>
  <si>
    <t xml:space="preserve"> II  INVESTING ACTIVITIES</t>
  </si>
  <si>
    <t xml:space="preserve">   1.  Repaid loan</t>
  </si>
  <si>
    <t xml:space="preserve">   2.  Received credit line</t>
  </si>
  <si>
    <t xml:space="preserve">   3.  Paid credit line</t>
  </si>
  <si>
    <r>
      <t xml:space="preserve">     </t>
    </r>
    <r>
      <rPr>
        <b/>
        <sz val="8"/>
        <rFont val="Arial"/>
        <family val="2"/>
      </rPr>
      <t>Net cash provided by /(used) financing activities</t>
    </r>
  </si>
  <si>
    <t xml:space="preserve"> III FINANCING ACTIVITIES</t>
  </si>
  <si>
    <t xml:space="preserve"> 1.Received  loans from credit institution</t>
  </si>
  <si>
    <t xml:space="preserve"> 2.  Repaid loan</t>
  </si>
  <si>
    <t xml:space="preserve"> 3.  Receved kredit </t>
  </si>
  <si>
    <t xml:space="preserve"> 4.  Paid credit line</t>
  </si>
  <si>
    <t xml:space="preserve"> 5.  Paid finance lease</t>
  </si>
  <si>
    <t xml:space="preserve"> 6.  Interest expenses paid</t>
  </si>
  <si>
    <t xml:space="preserve">  Net cash provided by/(used in)financing activities</t>
  </si>
  <si>
    <t xml:space="preserve">     Net decrease in cash</t>
  </si>
  <si>
    <t xml:space="preserve">    Cash at the beginning of the year</t>
  </si>
  <si>
    <t xml:space="preserve">   Cash at the end of the period</t>
  </si>
  <si>
    <t>Statements of shreholders"eguity</t>
  </si>
  <si>
    <t>In 3 months of 2008</t>
  </si>
  <si>
    <t>rate of exchange</t>
  </si>
  <si>
    <t>Share capital LVL</t>
  </si>
  <si>
    <t>Statutory reserves LVL</t>
  </si>
  <si>
    <t>Retained earnings LVL</t>
  </si>
  <si>
    <t>Total  LVL</t>
  </si>
  <si>
    <t>Share capital EUR</t>
  </si>
  <si>
    <t>Retained earnings  EUR</t>
  </si>
  <si>
    <t>Total  EUR</t>
  </si>
  <si>
    <t>Dividends paid</t>
  </si>
  <si>
    <t>Current IV-XII 2006 profit</t>
  </si>
  <si>
    <t>As of 31 march 2006</t>
  </si>
  <si>
    <t>Current 3 Months 2007 profit</t>
  </si>
  <si>
    <t>Chairman of the Board</t>
  </si>
  <si>
    <t>1. SHARE CAPITAL</t>
  </si>
  <si>
    <t>was 23.903.205, consisting of 23.897.455 ordinary shares with voting rights and 5.750 ordinary</t>
  </si>
  <si>
    <t>shares without voting rights. The nominal value of each share is LVL 1.</t>
  </si>
  <si>
    <t>maintained by the Latvian Central Depository, were as follows:</t>
  </si>
  <si>
    <t>3 Months</t>
  </si>
  <si>
    <t xml:space="preserve">Vitrulan Textilglas GmbH </t>
  </si>
  <si>
    <t>Skandinaviska Enskilda Banken Ab</t>
  </si>
  <si>
    <t>P.D.P.Fiberglass Consulting Ltd.</t>
  </si>
  <si>
    <t>Other</t>
  </si>
  <si>
    <t>2. INFORMATION CONCERNING THE PROFIT OR LOSS ACCOUNT</t>
  </si>
  <si>
    <t>1. MATERIAL EXPENSES</t>
  </si>
  <si>
    <t xml:space="preserve">2007  </t>
  </si>
  <si>
    <t>3  Months</t>
  </si>
  <si>
    <t>Electricity</t>
  </si>
  <si>
    <t>Ore processing costs</t>
  </si>
  <si>
    <t>Natural gas</t>
  </si>
  <si>
    <t>Depletion of ore</t>
  </si>
  <si>
    <t>Total</t>
  </si>
  <si>
    <t>2.PERSONNEL EXPENSES</t>
  </si>
  <si>
    <t>Salaries</t>
  </si>
  <si>
    <t>Social security payments</t>
  </si>
  <si>
    <t>Illness and vacation expenses</t>
  </si>
  <si>
    <t>Provisions for bonuses of Board and Council</t>
  </si>
  <si>
    <t>3.DEPRECIATION AND AMORTISATION</t>
  </si>
  <si>
    <t>Fixed asset depreciation</t>
  </si>
  <si>
    <t>Intangible asset amortisation</t>
  </si>
  <si>
    <t>4.OTXER OPERATING EXPENSES</t>
  </si>
  <si>
    <t>Transportation</t>
  </si>
  <si>
    <t>Commission</t>
  </si>
  <si>
    <t>Service costs</t>
  </si>
  <si>
    <t>Repairs</t>
  </si>
  <si>
    <t>Maintenance expenses</t>
  </si>
  <si>
    <t>Insurance</t>
  </si>
  <si>
    <t>Business trips</t>
  </si>
  <si>
    <t>Expenses relating to personnel</t>
  </si>
  <si>
    <t>Communications</t>
  </si>
  <si>
    <t>JSC "Valmieras stikla šķiedra"  financial report as at 31 Marcch 2008</t>
  </si>
  <si>
    <t>2007</t>
  </si>
  <si>
    <t>Leasing</t>
  </si>
  <si>
    <t>Property tax</t>
  </si>
  <si>
    <t>Office expenses</t>
  </si>
  <si>
    <t>Selling expenses</t>
  </si>
  <si>
    <t>Increase in doubtful debts</t>
  </si>
  <si>
    <t>3.TRADE RECEIVABLES</t>
  </si>
  <si>
    <t>P-D Glasfaser Brattendorf GmbH</t>
  </si>
  <si>
    <t>Other trade receivables</t>
  </si>
  <si>
    <t>Chairman of the  Board</t>
  </si>
  <si>
    <t>JSC "Valmieras stikla šķiedra" financial report as at 31 March 2008</t>
  </si>
  <si>
    <t>Current IV-XII 2007 profit</t>
  </si>
  <si>
    <t>As of 31 december 2006</t>
  </si>
  <si>
    <t>As of 31 december 2007</t>
  </si>
  <si>
    <t>Current 3 Months 2008 profit</t>
  </si>
  <si>
    <t>As of 31 march 2008</t>
  </si>
  <si>
    <t>2008 Year</t>
  </si>
  <si>
    <t>_</t>
  </si>
  <si>
    <t>36.2%</t>
  </si>
  <si>
    <t>2.2%</t>
  </si>
  <si>
    <t>0.3%</t>
  </si>
  <si>
    <t>6.4%</t>
  </si>
  <si>
    <t>The company's registered share capital as at 31 March 2008and 2007 was LVL 23.903.205. The</t>
  </si>
  <si>
    <t>company's paid share capital registered with the Enterprise Register as at  31 March 2008and 2007</t>
  </si>
  <si>
    <t>As at 31March  2008 and 2007 the shareholders of the Company, in accordance with the records</t>
  </si>
  <si>
    <t>Vitrulan International GmbH</t>
  </si>
  <si>
    <t>2008</t>
  </si>
  <si>
    <t>Insurance of employees</t>
  </si>
  <si>
    <t>Andris  Oskars  Brutāns</t>
  </si>
  <si>
    <t>94 %  of total  sales.</t>
  </si>
  <si>
    <t>which was issued  and is audited every  three  years by  the  German Quality  management  system certifikation</t>
  </si>
  <si>
    <t>company  DQS  located  in  Frankfurt. In 2007  the  Company  received  a   renewed  certificate .</t>
  </si>
  <si>
    <t xml:space="preserve">Sales </t>
  </si>
  <si>
    <t>Net  profit</t>
  </si>
  <si>
    <t xml:space="preserve">  Main  production types  in 2008  were  fibreglass textiles (56% ) and  threads ( 37% ).</t>
  </si>
  <si>
    <t>will  be  announced  to shareholders  in the annual  meeting.</t>
  </si>
  <si>
    <t>increase  the  manufacturing  and  labour efficiency.</t>
  </si>
  <si>
    <t>Chairman  of  the  Board</t>
  </si>
  <si>
    <t>29 May 2008</t>
  </si>
  <si>
    <t>93  customers . 71% of the total  production  is  sold  to companies  in the European  Union ;  export  sales  comprise</t>
  </si>
  <si>
    <t>Since 2000 the Company  operates in accordance with  DIN  EN  9001:2000 quality management  certificate,</t>
  </si>
  <si>
    <t>Unaudited</t>
  </si>
  <si>
    <t>Financial Report</t>
  </si>
  <si>
    <t>as at March 31 2008</t>
  </si>
  <si>
    <t>as at March 31 2007</t>
  </si>
  <si>
    <t>Armin Zieschank</t>
  </si>
  <si>
    <t>Frank Behrends</t>
  </si>
  <si>
    <t>The  Company 's  primary  business  is manufacture  and  sale  of  fibreglass  and  fibreglass products. The  products</t>
  </si>
  <si>
    <t>are sold in Europe, USA, Canada, Australia, Russia, the Ukraine and the Baltic States, in 29 countries in total to</t>
  </si>
  <si>
    <t>Total   sales  and  net  profit  for  the  first 3 months of the last 3 years are as  follows:</t>
  </si>
  <si>
    <t xml:space="preserve">  During  2008, the  Company   has  invested  LVL  0.11 million  in fixed  assets  to increase  the  manufacturing  capacity.</t>
  </si>
  <si>
    <t xml:space="preserve">  The  net  profit  for the  first  3  months of  2008  was  LVL  0.44  million, which is LVL  0.77  million  more  than  planned.</t>
  </si>
  <si>
    <t xml:space="preserve">  The net  profit  for  the  first  3 months  of  2008  has  increased  as the company's net  sales amount increased</t>
  </si>
  <si>
    <t>and actual costs  were  less  than  planned.</t>
  </si>
  <si>
    <t xml:space="preserve">  The share  value  of  JSC  Valmieras  stikla  šķiedra   listed  in Riga  Stock  Exchange  decreased  by  LVL  0.70 or  53.4%</t>
  </si>
  <si>
    <t>i.e.,  from  LVL  1.31  as  of  27 December 2007 to LVL 0.61  as of  31.03.2008.</t>
  </si>
  <si>
    <t xml:space="preserve">  The  board has  developed a  strategic  plan for  2008 to 2010.  After the council approval in  May 2008 the  key financial  ratios</t>
  </si>
  <si>
    <t xml:space="preserve">  In the  second  half  of 2007,  the  Company  started  to work  on the development  of  information  systems in  order to</t>
  </si>
  <si>
    <t xml:space="preserve">  For the preparation of the unrevised  abridged  financial  statement  for  the 1st quarter  of 2008 preparation  we used  </t>
  </si>
  <si>
    <t>the revised  statement  accountig  policy of 2007.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</si>
</sst>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,000"/>
    <numFmt numFmtId="165" formatCode="\(#,##0,000\);\(#,##0,000\)"/>
    <numFmt numFmtId="166" formatCode="0.0000"/>
    <numFmt numFmtId="167" formatCode="0.000000"/>
    <numFmt numFmtId="168" formatCode="0.000"/>
    <numFmt numFmtId="169" formatCode="#,##0.0000"/>
    <numFmt numFmtId="170" formatCode="0.0%"/>
    <numFmt numFmtId="171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Continuous" vertical="top" wrapText="1"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right" wrapText="1"/>
    </xf>
    <xf numFmtId="3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3" fontId="7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7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Alignment="1">
      <alignment horizontal="centerContinuous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5" fillId="0" borderId="1" xfId="0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168" fontId="5" fillId="0" borderId="0" xfId="0" applyNumberFormat="1" applyFont="1" applyAlignment="1">
      <alignment/>
    </xf>
    <xf numFmtId="164" fontId="7" fillId="0" borderId="7" xfId="0" applyNumberFormat="1" applyFont="1" applyBorder="1" applyAlignment="1">
      <alignment/>
    </xf>
    <xf numFmtId="168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168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4" fontId="1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11" fillId="0" borderId="0" xfId="0" applyFont="1" applyAlignment="1">
      <alignment vertical="top" wrapText="1"/>
    </xf>
    <xf numFmtId="164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/>
    </xf>
    <xf numFmtId="0" fontId="12" fillId="0" borderId="0" xfId="0" applyFont="1" applyAlignment="1">
      <alignment horizontal="right" vertical="top" wrapText="1"/>
    </xf>
    <xf numFmtId="164" fontId="7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5" fontId="5" fillId="0" borderId="0" xfId="0" applyNumberFormat="1" applyFont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Continuous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3" fillId="0" borderId="1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65" fontId="10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5" fillId="0" borderId="6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164" fontId="7" fillId="0" borderId="3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8" xfId="0" applyFont="1" applyFill="1" applyBorder="1" applyAlignment="1">
      <alignment/>
    </xf>
    <xf numFmtId="164" fontId="7" fillId="0" borderId="3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Continuous"/>
    </xf>
    <xf numFmtId="164" fontId="7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7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6" fontId="7" fillId="0" borderId="0" xfId="0" applyNumberFormat="1" applyFont="1" applyAlignment="1">
      <alignment horizontal="right" vertical="top" wrapText="1"/>
    </xf>
    <xf numFmtId="0" fontId="7" fillId="0" borderId="8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4" fontId="13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228600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42925"/>
          <a:ext cx="1504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160"/>
  <sheetViews>
    <sheetView tabSelected="1" workbookViewId="0" topLeftCell="A1">
      <selection activeCell="A1" sqref="A1"/>
    </sheetView>
  </sheetViews>
  <sheetFormatPr defaultColWidth="9.140625" defaultRowHeight="12.75"/>
  <cols>
    <col min="1" max="2" width="24.8515625" style="0" customWidth="1"/>
  </cols>
  <sheetData>
    <row r="13" spans="1:5" ht="12.75">
      <c r="A13" s="10"/>
      <c r="B13" s="10"/>
      <c r="C13" s="10"/>
      <c r="D13" s="10"/>
      <c r="E13" s="10"/>
    </row>
    <row r="14" spans="1:6" ht="15.75">
      <c r="A14" s="2" t="s">
        <v>29</v>
      </c>
      <c r="B14" s="2"/>
      <c r="C14" s="2"/>
      <c r="D14" s="2"/>
      <c r="E14" s="2"/>
      <c r="F14" s="2"/>
    </row>
    <row r="15" spans="1:6" ht="15.75">
      <c r="A15" s="6"/>
      <c r="B15" s="6"/>
      <c r="C15" s="6"/>
      <c r="D15" s="6"/>
      <c r="E15" s="6"/>
      <c r="F15" s="6"/>
    </row>
    <row r="16" spans="1:6" ht="15.75">
      <c r="A16" s="2" t="s">
        <v>30</v>
      </c>
      <c r="B16" s="2"/>
      <c r="C16" s="2"/>
      <c r="D16" s="2"/>
      <c r="E16" s="2"/>
      <c r="F16" s="2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44" t="s">
        <v>264</v>
      </c>
      <c r="B19" s="44"/>
      <c r="C19" s="44"/>
      <c r="D19" s="44"/>
      <c r="E19" s="44"/>
      <c r="F19" s="44"/>
    </row>
    <row r="20" spans="1:5" ht="12.75">
      <c r="A20" s="5"/>
      <c r="B20" s="5"/>
      <c r="C20" s="5"/>
      <c r="D20" s="5"/>
      <c r="E20" s="5"/>
    </row>
    <row r="21" spans="1:6" ht="15.75">
      <c r="A21" s="44" t="s">
        <v>265</v>
      </c>
      <c r="B21" s="44"/>
      <c r="C21" s="44"/>
      <c r="D21" s="44"/>
      <c r="E21" s="44"/>
      <c r="F21" s="44"/>
    </row>
    <row r="22" spans="1:5" ht="15.75">
      <c r="A22" s="1"/>
      <c r="B22" s="1"/>
      <c r="C22" s="1"/>
      <c r="D22" s="1"/>
      <c r="E22" s="1"/>
    </row>
    <row r="23" spans="1:6" ht="15.75">
      <c r="A23" s="44" t="s">
        <v>266</v>
      </c>
      <c r="B23" s="44"/>
      <c r="C23" s="44"/>
      <c r="D23" s="44"/>
      <c r="E23" s="44"/>
      <c r="F23" s="44"/>
    </row>
    <row r="24" spans="1:6" ht="15.75">
      <c r="A24" s="44" t="s">
        <v>267</v>
      </c>
      <c r="B24" s="44"/>
      <c r="C24" s="44"/>
      <c r="D24" s="44"/>
      <c r="E24" s="44"/>
      <c r="F24" s="44"/>
    </row>
    <row r="25" spans="1:5" ht="12.75">
      <c r="A25" s="10"/>
      <c r="B25" s="10"/>
      <c r="C25" s="10"/>
      <c r="D25" s="10"/>
      <c r="E25" s="10"/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/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5"/>
      <c r="B52" s="5"/>
      <c r="C52" s="5"/>
      <c r="D52" s="5"/>
      <c r="E52" s="5"/>
    </row>
    <row r="53" spans="1:6" ht="12.75">
      <c r="A53" s="5"/>
      <c r="B53" s="5"/>
      <c r="C53" s="5"/>
      <c r="D53" s="5"/>
      <c r="E53" s="5"/>
      <c r="F53" s="5"/>
    </row>
    <row r="54" spans="2:5" ht="12.75">
      <c r="B54" s="45"/>
      <c r="C54" s="45"/>
      <c r="D54" s="45"/>
      <c r="E54" s="45"/>
    </row>
    <row r="55" spans="1:2" ht="12.75">
      <c r="A55" s="46" t="s">
        <v>31</v>
      </c>
      <c r="B55" s="46" t="s">
        <v>32</v>
      </c>
    </row>
    <row r="56" spans="1:2" ht="12.75">
      <c r="A56" s="46"/>
      <c r="B56" s="46"/>
    </row>
    <row r="57" spans="1:2" ht="12.75">
      <c r="A57" s="46" t="s">
        <v>33</v>
      </c>
      <c r="B57" s="46" t="s">
        <v>34</v>
      </c>
    </row>
    <row r="58" spans="1:2" ht="12.75">
      <c r="A58" s="46"/>
      <c r="B58" s="46"/>
    </row>
    <row r="59" spans="1:2" ht="25.5">
      <c r="A59" s="46" t="s">
        <v>35</v>
      </c>
      <c r="B59" s="46" t="s">
        <v>36</v>
      </c>
    </row>
    <row r="60" spans="1:2" ht="12.75">
      <c r="A60" s="46"/>
      <c r="B60" s="46" t="s">
        <v>37</v>
      </c>
    </row>
    <row r="61" spans="1:2" ht="12.75">
      <c r="A61" s="46"/>
      <c r="B61" s="47"/>
    </row>
    <row r="62" spans="1:2" ht="25.5">
      <c r="A62" s="46" t="s">
        <v>38</v>
      </c>
      <c r="B62" s="46" t="s">
        <v>39</v>
      </c>
    </row>
    <row r="63" spans="1:2" ht="12.75">
      <c r="A63" s="46"/>
      <c r="B63" s="46"/>
    </row>
    <row r="64" spans="1:2" ht="12.75">
      <c r="A64" s="46" t="s">
        <v>40</v>
      </c>
      <c r="B64" s="46" t="s">
        <v>41</v>
      </c>
    </row>
    <row r="65" spans="1:2" ht="12.75">
      <c r="A65" s="46"/>
      <c r="B65" s="46" t="s">
        <v>0</v>
      </c>
    </row>
    <row r="66" spans="1:2" ht="12.75">
      <c r="A66" s="46"/>
      <c r="B66" s="46" t="s">
        <v>42</v>
      </c>
    </row>
    <row r="67" spans="1:2" ht="15">
      <c r="A67" s="46"/>
      <c r="B67" s="48"/>
    </row>
    <row r="68" spans="1:2" ht="12.75">
      <c r="A68" s="46" t="s">
        <v>43</v>
      </c>
      <c r="B68" s="46" t="s">
        <v>44</v>
      </c>
    </row>
    <row r="69" spans="1:2" ht="25.5">
      <c r="A69" s="46"/>
      <c r="B69" s="46" t="s">
        <v>45</v>
      </c>
    </row>
    <row r="70" spans="1:2" ht="12.75">
      <c r="A70" s="46"/>
      <c r="B70" s="46"/>
    </row>
    <row r="71" spans="1:2" ht="12.75">
      <c r="A71" s="46"/>
      <c r="B71" s="46" t="s">
        <v>46</v>
      </c>
    </row>
    <row r="72" spans="1:2" ht="25.5">
      <c r="A72" s="46"/>
      <c r="B72" s="46" t="s">
        <v>47</v>
      </c>
    </row>
    <row r="73" spans="1:2" ht="12.75">
      <c r="A73" s="46"/>
      <c r="B73" s="46" t="s">
        <v>1</v>
      </c>
    </row>
    <row r="74" spans="1:2" ht="12.75">
      <c r="A74" s="46"/>
      <c r="B74" s="46" t="s">
        <v>2</v>
      </c>
    </row>
    <row r="75" spans="1:2" ht="12.75">
      <c r="A75" s="46"/>
      <c r="B75" s="46" t="s">
        <v>3</v>
      </c>
    </row>
    <row r="76" spans="1:2" ht="12.75">
      <c r="A76" s="46"/>
      <c r="B76" s="46" t="s">
        <v>268</v>
      </c>
    </row>
    <row r="77" spans="1:2" ht="12.75">
      <c r="A77" s="46"/>
      <c r="B77" s="46" t="s">
        <v>4</v>
      </c>
    </row>
    <row r="78" spans="1:2" ht="15">
      <c r="A78" s="46"/>
      <c r="B78" s="48"/>
    </row>
    <row r="79" spans="1:2" ht="12.75">
      <c r="A79" s="46" t="s">
        <v>48</v>
      </c>
      <c r="B79" s="46" t="s">
        <v>49</v>
      </c>
    </row>
    <row r="80" spans="1:2" ht="12.75">
      <c r="A80" s="46"/>
      <c r="B80" s="46" t="s">
        <v>5</v>
      </c>
    </row>
    <row r="81" spans="1:2" ht="12.75">
      <c r="A81" s="46"/>
      <c r="B81" s="46"/>
    </row>
    <row r="82" spans="1:2" ht="12.75">
      <c r="A82" s="46"/>
      <c r="B82" s="46" t="s">
        <v>50</v>
      </c>
    </row>
    <row r="83" spans="1:2" ht="12.75">
      <c r="A83" s="46"/>
      <c r="B83" s="49" t="s">
        <v>6</v>
      </c>
    </row>
    <row r="84" spans="1:2" ht="12.75">
      <c r="A84" s="46"/>
      <c r="B84" s="49" t="s">
        <v>7</v>
      </c>
    </row>
    <row r="85" spans="1:2" ht="12.75">
      <c r="A85" s="46"/>
      <c r="B85" s="49" t="s">
        <v>8</v>
      </c>
    </row>
    <row r="86" spans="1:2" ht="12.75">
      <c r="A86" s="46"/>
      <c r="B86" s="49" t="s">
        <v>51</v>
      </c>
    </row>
    <row r="87" spans="1:2" ht="12.75">
      <c r="A87" s="46"/>
      <c r="B87" s="49" t="s">
        <v>269</v>
      </c>
    </row>
    <row r="88" spans="1:2" ht="12.75">
      <c r="A88" s="46"/>
      <c r="B88" s="46"/>
    </row>
    <row r="89" spans="1:2" ht="12.75">
      <c r="A89" s="46"/>
      <c r="B89" s="46"/>
    </row>
    <row r="90" spans="1:2" ht="12.75">
      <c r="A90" s="46"/>
      <c r="B90" s="46"/>
    </row>
    <row r="91" spans="1:2" ht="12.75">
      <c r="A91" s="46"/>
      <c r="B91" s="46"/>
    </row>
    <row r="92" spans="1:2" ht="12.75">
      <c r="A92" s="46"/>
      <c r="B92" s="46"/>
    </row>
    <row r="93" spans="1:2" ht="12.75">
      <c r="A93" s="46"/>
      <c r="B93" s="46"/>
    </row>
    <row r="94" spans="1:2" ht="12.75">
      <c r="A94" s="46"/>
      <c r="B94" s="46"/>
    </row>
    <row r="95" spans="1:2" ht="12.75">
      <c r="A95" s="46"/>
      <c r="B95" s="46"/>
    </row>
    <row r="96" spans="1:2" ht="12.75">
      <c r="A96" s="46"/>
      <c r="B96" s="46"/>
    </row>
    <row r="97" spans="1:2" ht="12.75">
      <c r="A97" s="46"/>
      <c r="B97" s="46"/>
    </row>
    <row r="98" spans="1:2" ht="12.75">
      <c r="A98" s="46"/>
      <c r="B98" s="46"/>
    </row>
    <row r="99" spans="1:2" ht="12.75">
      <c r="A99" s="46"/>
      <c r="B99" s="46"/>
    </row>
    <row r="103" spans="1:6" ht="12.75">
      <c r="A103" s="3" t="s">
        <v>52</v>
      </c>
      <c r="B103" s="3"/>
      <c r="C103" s="3"/>
      <c r="D103" s="3"/>
      <c r="E103" s="3"/>
      <c r="F103" s="3"/>
    </row>
    <row r="104" spans="1:6" ht="12.75">
      <c r="A104" s="12">
        <v>2</v>
      </c>
      <c r="B104" s="12"/>
      <c r="C104" s="12"/>
      <c r="D104" s="12"/>
      <c r="E104" s="12"/>
      <c r="F104" s="12"/>
    </row>
    <row r="106" spans="1:6" ht="12.75">
      <c r="A106" s="3" t="s">
        <v>53</v>
      </c>
      <c r="B106" s="3"/>
      <c r="C106" s="3"/>
      <c r="D106" s="3"/>
      <c r="E106" s="3"/>
      <c r="F106" s="3"/>
    </row>
    <row r="107" spans="1:5" ht="12.75">
      <c r="A107" s="5"/>
      <c r="B107" s="5"/>
      <c r="C107" s="5"/>
      <c r="D107" s="5"/>
      <c r="E107" s="5"/>
    </row>
    <row r="108" spans="1:5" ht="12.75">
      <c r="A108" s="45" t="s">
        <v>54</v>
      </c>
      <c r="B108" s="5"/>
      <c r="C108" s="5"/>
      <c r="D108" s="5"/>
      <c r="E108" s="45">
        <v>4</v>
      </c>
    </row>
    <row r="109" spans="1:5" ht="12.75">
      <c r="A109" s="10" t="s">
        <v>55</v>
      </c>
      <c r="B109" s="50"/>
      <c r="C109" s="51"/>
      <c r="D109" s="50"/>
      <c r="E109" s="52" t="s">
        <v>9</v>
      </c>
    </row>
    <row r="110" spans="1:5" ht="12.75">
      <c r="A110" s="10" t="s">
        <v>56</v>
      </c>
      <c r="B110" s="50"/>
      <c r="C110" s="50"/>
      <c r="D110" s="50"/>
      <c r="E110" s="10">
        <v>7</v>
      </c>
    </row>
    <row r="111" spans="1:5" ht="12.75">
      <c r="A111" s="10" t="s">
        <v>57</v>
      </c>
      <c r="E111" s="10">
        <v>8</v>
      </c>
    </row>
    <row r="112" spans="1:5" ht="12.75">
      <c r="A112" s="10" t="s">
        <v>58</v>
      </c>
      <c r="B112" s="50"/>
      <c r="C112" s="50"/>
      <c r="D112" s="50"/>
      <c r="E112">
        <v>9</v>
      </c>
    </row>
    <row r="113" spans="1:5" ht="12.75">
      <c r="A113" s="10" t="s">
        <v>59</v>
      </c>
      <c r="B113" s="50"/>
      <c r="C113" s="50"/>
      <c r="D113" s="50"/>
      <c r="E113" s="53" t="s">
        <v>10</v>
      </c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2:5" ht="12.75">
      <c r="B117" s="50"/>
      <c r="C117" s="50"/>
      <c r="D117" s="50"/>
      <c r="E117" s="53"/>
    </row>
    <row r="158" ht="12.75">
      <c r="B158" s="3" t="s">
        <v>52</v>
      </c>
    </row>
    <row r="159" spans="1:6" ht="12.75">
      <c r="A159" s="12">
        <v>3</v>
      </c>
      <c r="B159" s="12"/>
      <c r="C159" s="12"/>
      <c r="D159" s="12"/>
      <c r="E159" s="12"/>
      <c r="F159" s="12"/>
    </row>
    <row r="160" spans="2:6" ht="12.75">
      <c r="B160" s="3"/>
      <c r="C160" s="3"/>
      <c r="D160" s="3"/>
      <c r="E160" s="3"/>
      <c r="F160" s="3"/>
    </row>
  </sheetData>
  <printOptions/>
  <pageMargins left="0.75" right="0.75" top="1" bottom="1" header="0.5" footer="0.5"/>
  <pageSetup horizontalDpi="600" verticalDpi="600" orientation="portrait" paperSize="9" r:id="rId2"/>
  <rowBreaks count="1" manualBreakCount="1">
    <brk id="1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3" max="3" width="7.8515625" style="0" bestFit="1" customWidth="1"/>
    <col min="4" max="4" width="8.7109375" style="0" bestFit="1" customWidth="1"/>
    <col min="5" max="6" width="6.57421875" style="0" bestFit="1" customWidth="1"/>
    <col min="9" max="9" width="10.28125" style="0" customWidth="1"/>
  </cols>
  <sheetData>
    <row r="1" spans="1:9" ht="12.75">
      <c r="A1" s="54" t="s">
        <v>54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s="152" customFormat="1" ht="12">
      <c r="A3" s="11" t="s">
        <v>270</v>
      </c>
      <c r="B3" s="11"/>
      <c r="C3" s="11"/>
      <c r="D3" s="11"/>
      <c r="E3" s="11"/>
      <c r="F3" s="11"/>
      <c r="G3" s="11"/>
      <c r="H3" s="11"/>
      <c r="I3" s="11"/>
    </row>
    <row r="4" spans="1:9" s="152" customFormat="1" ht="12">
      <c r="A4" s="11" t="s">
        <v>271</v>
      </c>
      <c r="B4" s="11"/>
      <c r="C4" s="11"/>
      <c r="D4" s="11"/>
      <c r="E4" s="11"/>
      <c r="F4" s="11"/>
      <c r="G4" s="11"/>
      <c r="H4" s="11"/>
      <c r="I4" s="11"/>
    </row>
    <row r="5" spans="1:9" s="152" customFormat="1" ht="12">
      <c r="A5" s="11" t="s">
        <v>262</v>
      </c>
      <c r="B5" s="11"/>
      <c r="C5" s="11"/>
      <c r="D5" s="11"/>
      <c r="E5" s="11"/>
      <c r="F5" s="11"/>
      <c r="G5" s="11"/>
      <c r="H5" s="11"/>
      <c r="I5" s="11"/>
    </row>
    <row r="6" spans="1:9" s="152" customFormat="1" ht="12">
      <c r="A6" s="11" t="s">
        <v>252</v>
      </c>
      <c r="B6" s="11"/>
      <c r="C6" s="11"/>
      <c r="D6" s="11"/>
      <c r="E6" s="11"/>
      <c r="F6" s="11"/>
      <c r="G6" s="11"/>
      <c r="H6" s="11"/>
      <c r="I6" s="11"/>
    </row>
    <row r="7" spans="1:9" s="152" customFormat="1" ht="12">
      <c r="A7" s="11"/>
      <c r="B7" s="11"/>
      <c r="C7" s="11"/>
      <c r="D7" s="11"/>
      <c r="E7" s="11"/>
      <c r="F7" s="11"/>
      <c r="G7" s="11"/>
      <c r="H7" s="11"/>
      <c r="I7" s="11"/>
    </row>
    <row r="8" spans="1:9" s="152" customFormat="1" ht="12">
      <c r="A8" s="153" t="s">
        <v>263</v>
      </c>
      <c r="B8" s="153"/>
      <c r="C8" s="153"/>
      <c r="D8" s="153"/>
      <c r="E8" s="153"/>
      <c r="F8" s="153"/>
      <c r="G8" s="153"/>
      <c r="H8" s="153"/>
      <c r="I8" s="153"/>
    </row>
    <row r="9" spans="1:9" s="152" customFormat="1" ht="12">
      <c r="A9" s="153" t="s">
        <v>253</v>
      </c>
      <c r="B9" s="153"/>
      <c r="C9" s="153"/>
      <c r="D9" s="153"/>
      <c r="E9" s="153"/>
      <c r="F9" s="153"/>
      <c r="G9" s="153"/>
      <c r="H9" s="153"/>
      <c r="I9" s="153"/>
    </row>
    <row r="10" spans="1:9" s="152" customFormat="1" ht="12">
      <c r="A10" s="153" t="s">
        <v>254</v>
      </c>
      <c r="B10" s="153"/>
      <c r="C10" s="153"/>
      <c r="D10" s="153"/>
      <c r="E10" s="153"/>
      <c r="F10" s="153"/>
      <c r="G10" s="153"/>
      <c r="H10" s="153"/>
      <c r="I10" s="153"/>
    </row>
    <row r="11" spans="1:9" s="152" customFormat="1" ht="12">
      <c r="A11" s="153"/>
      <c r="B11" s="153"/>
      <c r="C11" s="153"/>
      <c r="D11" s="153"/>
      <c r="E11" s="153"/>
      <c r="F11" s="153"/>
      <c r="G11" s="153"/>
      <c r="H11" s="153"/>
      <c r="I11" s="153"/>
    </row>
    <row r="12" spans="1:9" s="152" customFormat="1" ht="12">
      <c r="A12" s="153" t="s">
        <v>272</v>
      </c>
      <c r="B12" s="153"/>
      <c r="C12" s="153"/>
      <c r="D12" s="153"/>
      <c r="E12" s="153"/>
      <c r="F12" s="153"/>
      <c r="G12" s="153"/>
      <c r="H12" s="153"/>
      <c r="I12" s="153"/>
    </row>
    <row r="13" spans="1:9" s="152" customFormat="1" ht="12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52" customFormat="1" ht="12">
      <c r="A14" s="11"/>
      <c r="B14" s="11"/>
      <c r="C14" s="159" t="s">
        <v>255</v>
      </c>
      <c r="D14" s="159"/>
      <c r="E14" s="159" t="s">
        <v>256</v>
      </c>
      <c r="F14" s="159"/>
      <c r="G14" s="11"/>
      <c r="H14" s="11"/>
      <c r="I14" s="11"/>
    </row>
    <row r="15" spans="1:9" s="152" customFormat="1" ht="12">
      <c r="A15" s="11"/>
      <c r="B15" s="11"/>
      <c r="C15" s="11" t="s">
        <v>11</v>
      </c>
      <c r="D15" s="11" t="s">
        <v>12</v>
      </c>
      <c r="E15" s="157" t="s">
        <v>11</v>
      </c>
      <c r="F15" s="11" t="s">
        <v>12</v>
      </c>
      <c r="G15" s="11"/>
      <c r="H15" s="11"/>
      <c r="I15" s="11"/>
    </row>
    <row r="16" spans="1:9" s="152" customFormat="1" ht="12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52" customFormat="1" ht="12">
      <c r="A17" s="11">
        <v>2006</v>
      </c>
      <c r="B17" s="11"/>
      <c r="C17" s="154">
        <v>8381828</v>
      </c>
      <c r="D17" s="154">
        <f>+C17/0.702804</f>
        <v>11926266.782773007</v>
      </c>
      <c r="E17" s="154">
        <v>368944</v>
      </c>
      <c r="F17" s="154">
        <f>+E17/0.702804</f>
        <v>524960.0173021213</v>
      </c>
      <c r="G17" s="11"/>
      <c r="H17" s="11"/>
      <c r="I17" s="11"/>
    </row>
    <row r="18" spans="1:9" s="152" customFormat="1" ht="12">
      <c r="A18" s="11">
        <v>2007</v>
      </c>
      <c r="B18" s="11"/>
      <c r="C18" s="154">
        <v>9430966</v>
      </c>
      <c r="D18" s="154">
        <f>+C18/0.702804</f>
        <v>13419055.66843672</v>
      </c>
      <c r="E18" s="154">
        <v>477035</v>
      </c>
      <c r="F18" s="154">
        <f>+E18/0.702804</f>
        <v>678759.6541852352</v>
      </c>
      <c r="G18" s="11"/>
      <c r="H18" s="11"/>
      <c r="I18" s="11"/>
    </row>
    <row r="19" spans="1:9" s="152" customFormat="1" ht="12">
      <c r="A19" s="11">
        <v>2008</v>
      </c>
      <c r="B19" s="11"/>
      <c r="C19" s="154">
        <v>9713699</v>
      </c>
      <c r="D19" s="154">
        <f>+C19/0.702804</f>
        <v>13821348.484072374</v>
      </c>
      <c r="E19" s="154">
        <v>441682</v>
      </c>
      <c r="F19" s="154">
        <f>+E19/0.702804</f>
        <v>628456.8670639325</v>
      </c>
      <c r="G19" s="11"/>
      <c r="H19" s="11"/>
      <c r="I19" s="11"/>
    </row>
    <row r="20" spans="1:9" s="152" customFormat="1" ht="12">
      <c r="A20" s="11"/>
      <c r="B20" s="11"/>
      <c r="C20" s="11"/>
      <c r="D20" s="11"/>
      <c r="E20" s="11"/>
      <c r="F20" s="11"/>
      <c r="G20" s="11"/>
      <c r="H20" s="11"/>
      <c r="I20" s="11"/>
    </row>
    <row r="21" spans="1:9" s="152" customFormat="1" ht="12">
      <c r="A21" s="11"/>
      <c r="B21" s="11"/>
      <c r="C21" s="11"/>
      <c r="D21" s="11"/>
      <c r="E21" s="11"/>
      <c r="F21" s="11"/>
      <c r="G21" s="11"/>
      <c r="H21" s="11"/>
      <c r="I21" s="11"/>
    </row>
    <row r="22" spans="1:9" s="152" customFormat="1" ht="12">
      <c r="A22" s="11" t="s">
        <v>273</v>
      </c>
      <c r="B22" s="11"/>
      <c r="C22" s="11"/>
      <c r="D22" s="11"/>
      <c r="E22" s="11"/>
      <c r="F22" s="156"/>
      <c r="G22" s="11"/>
      <c r="H22" s="11"/>
      <c r="I22" s="11"/>
    </row>
    <row r="23" spans="1:9" s="152" customFormat="1" ht="12">
      <c r="A23" s="11"/>
      <c r="B23" s="11"/>
      <c r="C23" s="11"/>
      <c r="D23" s="11"/>
      <c r="E23" s="11"/>
      <c r="F23" s="156"/>
      <c r="G23" s="11"/>
      <c r="H23" s="11"/>
      <c r="I23" s="11"/>
    </row>
    <row r="24" spans="1:9" s="152" customFormat="1" ht="12">
      <c r="A24" s="11" t="s">
        <v>257</v>
      </c>
      <c r="B24" s="11"/>
      <c r="C24" s="11"/>
      <c r="D24" s="11"/>
      <c r="E24" s="11"/>
      <c r="F24" s="156"/>
      <c r="G24" s="11"/>
      <c r="H24" s="11"/>
      <c r="I24" s="11"/>
    </row>
    <row r="25" spans="1:9" s="152" customFormat="1" ht="12">
      <c r="A25" s="11"/>
      <c r="B25" s="11"/>
      <c r="C25" s="11"/>
      <c r="D25" s="11"/>
      <c r="E25" s="11"/>
      <c r="F25" s="11"/>
      <c r="G25" s="11"/>
      <c r="H25" s="11"/>
      <c r="I25" s="11"/>
    </row>
    <row r="26" spans="1:9" s="152" customFormat="1" ht="12">
      <c r="A26" s="11" t="s">
        <v>274</v>
      </c>
      <c r="B26" s="11"/>
      <c r="C26" s="11"/>
      <c r="D26" s="11"/>
      <c r="E26" s="11"/>
      <c r="F26" s="11"/>
      <c r="G26" s="11"/>
      <c r="H26" s="11"/>
      <c r="I26" s="11"/>
    </row>
    <row r="27" spans="1:9" s="152" customFormat="1" ht="12">
      <c r="A27" s="11"/>
      <c r="B27" s="11"/>
      <c r="C27" s="11"/>
      <c r="D27" s="11"/>
      <c r="E27" s="11"/>
      <c r="F27" s="11"/>
      <c r="G27" s="11"/>
      <c r="H27" s="11"/>
      <c r="I27" s="11"/>
    </row>
    <row r="28" spans="1:9" s="152" customFormat="1" ht="12">
      <c r="A28" s="11" t="s">
        <v>275</v>
      </c>
      <c r="B28" s="11"/>
      <c r="C28" s="11"/>
      <c r="D28" s="11"/>
      <c r="E28" s="11"/>
      <c r="F28" s="11"/>
      <c r="G28" s="11"/>
      <c r="H28" s="11"/>
      <c r="I28" s="11"/>
    </row>
    <row r="29" spans="1:9" s="152" customFormat="1" ht="12">
      <c r="A29" s="11" t="s">
        <v>276</v>
      </c>
      <c r="B29" s="11"/>
      <c r="C29" s="11"/>
      <c r="D29" s="11"/>
      <c r="E29" s="11"/>
      <c r="F29" s="11"/>
      <c r="G29" s="11"/>
      <c r="H29" s="11"/>
      <c r="I29" s="11"/>
    </row>
    <row r="30" spans="1:9" s="152" customFormat="1" ht="12">
      <c r="A30" s="11" t="s">
        <v>277</v>
      </c>
      <c r="B30" s="11"/>
      <c r="C30" s="11"/>
      <c r="D30" s="11"/>
      <c r="E30" s="11"/>
      <c r="F30" s="11"/>
      <c r="G30" s="11"/>
      <c r="H30" s="11"/>
      <c r="I30" s="11"/>
    </row>
    <row r="31" spans="1:9" s="152" customFormat="1" ht="12">
      <c r="A31" s="11" t="s">
        <v>278</v>
      </c>
      <c r="B31" s="11"/>
      <c r="C31" s="11"/>
      <c r="D31" s="11"/>
      <c r="E31" s="11"/>
      <c r="F31" s="11"/>
      <c r="G31" s="11"/>
      <c r="H31" s="11"/>
      <c r="I31" s="11"/>
    </row>
    <row r="32" spans="1:9" s="152" customFormat="1" ht="12">
      <c r="A32" s="11"/>
      <c r="B32" s="11"/>
      <c r="C32" s="11"/>
      <c r="D32" s="11"/>
      <c r="E32" s="11"/>
      <c r="F32" s="11"/>
      <c r="G32" s="11"/>
      <c r="H32" s="11"/>
      <c r="I32" s="11"/>
    </row>
    <row r="33" spans="1:9" s="152" customFormat="1" ht="12">
      <c r="A33" s="11" t="s">
        <v>279</v>
      </c>
      <c r="B33" s="11"/>
      <c r="C33" s="11"/>
      <c r="D33" s="11"/>
      <c r="E33" s="11"/>
      <c r="F33" s="11"/>
      <c r="G33" s="11"/>
      <c r="H33" s="11"/>
      <c r="I33" s="11"/>
    </row>
    <row r="34" spans="1:9" s="152" customFormat="1" ht="12">
      <c r="A34" s="11" t="s">
        <v>258</v>
      </c>
      <c r="B34" s="11"/>
      <c r="C34" s="11"/>
      <c r="D34" s="11"/>
      <c r="E34" s="11"/>
      <c r="F34" s="11"/>
      <c r="G34" s="11"/>
      <c r="H34" s="11"/>
      <c r="I34" s="11"/>
    </row>
    <row r="35" spans="1:9" s="152" customFormat="1" ht="12">
      <c r="A35" s="11"/>
      <c r="B35" s="11"/>
      <c r="C35" s="11"/>
      <c r="D35" s="11"/>
      <c r="E35" s="11"/>
      <c r="F35" s="11"/>
      <c r="G35" s="11"/>
      <c r="H35" s="11"/>
      <c r="I35" s="11"/>
    </row>
    <row r="36" spans="1:9" s="152" customFormat="1" ht="12">
      <c r="A36" s="11" t="s">
        <v>280</v>
      </c>
      <c r="B36" s="11"/>
      <c r="C36" s="11"/>
      <c r="D36" s="11"/>
      <c r="E36" s="11"/>
      <c r="F36" s="11"/>
      <c r="G36" s="11"/>
      <c r="H36" s="11"/>
      <c r="I36" s="11"/>
    </row>
    <row r="37" spans="1:9" s="152" customFormat="1" ht="12">
      <c r="A37" s="11" t="s">
        <v>259</v>
      </c>
      <c r="B37" s="11"/>
      <c r="C37" s="11"/>
      <c r="D37" s="11"/>
      <c r="E37" s="11"/>
      <c r="F37" s="11"/>
      <c r="G37" s="11"/>
      <c r="H37" s="11"/>
      <c r="I37" s="11"/>
    </row>
    <row r="38" spans="1:9" s="152" customFormat="1" ht="12">
      <c r="A38" s="11"/>
      <c r="B38" s="11"/>
      <c r="C38" s="11"/>
      <c r="D38" s="11"/>
      <c r="E38" s="11"/>
      <c r="F38" s="11"/>
      <c r="G38" s="11"/>
      <c r="H38" s="11"/>
      <c r="I38" s="11"/>
    </row>
    <row r="39" spans="1:9" s="152" customFormat="1" ht="12">
      <c r="A39" s="11" t="s">
        <v>281</v>
      </c>
      <c r="B39" s="11"/>
      <c r="C39" s="11"/>
      <c r="D39" s="11"/>
      <c r="E39" s="11"/>
      <c r="F39" s="11"/>
      <c r="G39" s="11"/>
      <c r="H39" s="11"/>
      <c r="I39" s="11"/>
    </row>
    <row r="40" spans="1:9" s="152" customFormat="1" ht="12">
      <c r="A40" s="11" t="s">
        <v>282</v>
      </c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55"/>
      <c r="B47" s="155"/>
      <c r="C47" s="155"/>
      <c r="D47" s="11"/>
      <c r="E47" s="11"/>
      <c r="F47" s="11"/>
      <c r="G47" s="11"/>
      <c r="H47" s="11"/>
      <c r="I47" s="11"/>
    </row>
    <row r="48" spans="1:9" ht="12.75">
      <c r="A48" s="11" t="s">
        <v>251</v>
      </c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 t="s">
        <v>260</v>
      </c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 t="s">
        <v>261</v>
      </c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52"/>
      <c r="C53" s="152"/>
      <c r="D53" s="152"/>
      <c r="E53" s="152"/>
      <c r="F53" s="152"/>
      <c r="G53" s="152"/>
      <c r="H53" s="152"/>
      <c r="I53" s="152"/>
    </row>
    <row r="54" spans="1:9" ht="12.75">
      <c r="A54" s="12">
        <v>4</v>
      </c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56" t="s">
        <v>60</v>
      </c>
      <c r="B55" s="56"/>
      <c r="C55" s="56"/>
      <c r="D55" s="56"/>
      <c r="E55" s="56"/>
      <c r="F55" s="56"/>
      <c r="G55" s="56"/>
      <c r="H55" s="56"/>
      <c r="I55" s="56"/>
    </row>
  </sheetData>
  <mergeCells count="2">
    <mergeCell ref="C14:D14"/>
    <mergeCell ref="E14:F14"/>
  </mergeCells>
  <printOptions/>
  <pageMargins left="0.57" right="0.5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4" max="4" width="10.140625" style="0" bestFit="1" customWidth="1"/>
  </cols>
  <sheetData>
    <row r="1" spans="1:5" ht="12.75">
      <c r="A1" s="7" t="s">
        <v>61</v>
      </c>
      <c r="B1" s="32"/>
      <c r="C1" s="9"/>
      <c r="D1" s="32"/>
      <c r="E1" s="32"/>
    </row>
    <row r="2" spans="1:5" ht="12.75">
      <c r="A2" s="7"/>
      <c r="B2" s="32"/>
      <c r="C2" s="9"/>
      <c r="D2" s="32"/>
      <c r="E2" s="32"/>
    </row>
    <row r="3" spans="1:5" ht="12.75">
      <c r="A3" s="7" t="s">
        <v>55</v>
      </c>
      <c r="B3" s="32"/>
      <c r="C3" s="9"/>
      <c r="D3" s="32"/>
      <c r="E3" s="32"/>
    </row>
    <row r="4" spans="1:5" ht="12.75">
      <c r="A4" s="144" t="s">
        <v>62</v>
      </c>
      <c r="B4" s="145"/>
      <c r="C4" s="146"/>
      <c r="D4" s="50"/>
      <c r="E4" s="145"/>
    </row>
    <row r="5" spans="1:5" ht="12.75">
      <c r="A5" s="9"/>
      <c r="B5" s="143">
        <v>39538</v>
      </c>
      <c r="C5" s="143"/>
      <c r="D5" s="160">
        <v>39172</v>
      </c>
      <c r="E5" s="160"/>
    </row>
    <row r="6" spans="1:5" ht="12.75">
      <c r="A6" s="9"/>
      <c r="B6" s="32" t="s">
        <v>11</v>
      </c>
      <c r="C6" s="32" t="s">
        <v>12</v>
      </c>
      <c r="D6" s="32" t="s">
        <v>11</v>
      </c>
      <c r="E6" s="32" t="s">
        <v>12</v>
      </c>
    </row>
    <row r="7" spans="1:5" ht="12.75">
      <c r="A7" s="9"/>
      <c r="B7" s="32"/>
      <c r="C7" s="60">
        <v>0.702804</v>
      </c>
      <c r="D7" s="32"/>
      <c r="E7" s="60">
        <v>0.702804</v>
      </c>
    </row>
    <row r="8" spans="1:4" ht="12.75">
      <c r="A8" s="7" t="s">
        <v>63</v>
      </c>
      <c r="B8" s="10"/>
      <c r="D8" s="10"/>
    </row>
    <row r="9" spans="1:2" ht="12.75">
      <c r="A9" s="7" t="s">
        <v>64</v>
      </c>
      <c r="B9" s="61"/>
    </row>
    <row r="10" spans="1:5" ht="12.75">
      <c r="A10" s="7" t="s">
        <v>65</v>
      </c>
      <c r="B10" s="61"/>
      <c r="C10" s="9"/>
      <c r="D10" s="32"/>
      <c r="E10" s="32"/>
    </row>
    <row r="11" spans="1:5" ht="12.75">
      <c r="A11" s="4" t="s">
        <v>66</v>
      </c>
      <c r="B11" s="43">
        <v>48273</v>
      </c>
      <c r="C11" s="43">
        <f>B11/C7</f>
        <v>68686.29091467892</v>
      </c>
      <c r="D11" s="43">
        <v>64711</v>
      </c>
      <c r="E11" s="43">
        <f>D11/E7</f>
        <v>92075.45773786148</v>
      </c>
    </row>
    <row r="12" spans="1:5" ht="12.75">
      <c r="A12" s="8" t="s">
        <v>67</v>
      </c>
      <c r="B12" s="62"/>
      <c r="C12" s="62"/>
      <c r="D12" s="62"/>
      <c r="E12" s="62"/>
    </row>
    <row r="13" spans="1:5" ht="12.75">
      <c r="A13" s="7" t="s">
        <v>68</v>
      </c>
      <c r="B13" s="63">
        <f>SUM(B11:B12)</f>
        <v>48273</v>
      </c>
      <c r="C13" s="63">
        <f>SUM(C11:C12)</f>
        <v>68686.29091467892</v>
      </c>
      <c r="D13" s="63">
        <f>SUM(D11:D12)</f>
        <v>64711</v>
      </c>
      <c r="E13" s="63">
        <f>SUM(E11:E12)</f>
        <v>92075.45773786148</v>
      </c>
    </row>
    <row r="14" spans="1:5" ht="12.75">
      <c r="A14" s="64"/>
      <c r="B14" s="43"/>
      <c r="C14" s="43"/>
      <c r="D14" s="43"/>
      <c r="E14" s="43"/>
    </row>
    <row r="15" spans="1:5" ht="12.75">
      <c r="A15" s="8"/>
      <c r="B15" s="43"/>
      <c r="C15" s="43"/>
      <c r="D15" s="43"/>
      <c r="E15" s="43"/>
    </row>
    <row r="16" spans="1:5" ht="12.75">
      <c r="A16" s="7" t="s">
        <v>69</v>
      </c>
      <c r="B16" s="43"/>
      <c r="C16" s="43"/>
      <c r="D16" s="43"/>
      <c r="E16" s="43"/>
    </row>
    <row r="17" spans="1:5" ht="12.75">
      <c r="A17" s="8" t="s">
        <v>70</v>
      </c>
      <c r="B17" s="43">
        <v>11230259</v>
      </c>
      <c r="C17" s="43">
        <f>B17/C$7</f>
        <v>15979218.957205707</v>
      </c>
      <c r="D17" s="43">
        <v>11265366</v>
      </c>
      <c r="E17" s="43">
        <f>D17/E$7</f>
        <v>16029171.717861595</v>
      </c>
    </row>
    <row r="18" spans="1:5" ht="12.75">
      <c r="A18" s="8" t="s">
        <v>71</v>
      </c>
      <c r="B18" s="43">
        <v>27263094</v>
      </c>
      <c r="C18" s="43">
        <f>B18/C$7</f>
        <v>38791887.92323322</v>
      </c>
      <c r="D18" s="43">
        <v>28942877</v>
      </c>
      <c r="E18" s="43">
        <f>D18/E$7</f>
        <v>41182003.80191348</v>
      </c>
    </row>
    <row r="19" spans="1:5" ht="12.75">
      <c r="A19" s="8" t="s">
        <v>72</v>
      </c>
      <c r="B19" s="43">
        <v>493451</v>
      </c>
      <c r="C19" s="43">
        <f>B19/C$7</f>
        <v>702117.5178285838</v>
      </c>
      <c r="D19" s="43">
        <v>584869</v>
      </c>
      <c r="E19" s="43">
        <f>D19/E$7</f>
        <v>832193.6130130164</v>
      </c>
    </row>
    <row r="20" spans="1:5" ht="12.75">
      <c r="A20" s="8" t="s">
        <v>73</v>
      </c>
      <c r="B20" s="43">
        <v>392965</v>
      </c>
      <c r="C20" s="43">
        <f>B20/C$7</f>
        <v>559138.8210653326</v>
      </c>
      <c r="D20" s="43">
        <v>120307</v>
      </c>
      <c r="E20" s="43">
        <f>D20/E$7</f>
        <v>171181.43892180466</v>
      </c>
    </row>
    <row r="21" spans="1:5" ht="12.75">
      <c r="A21" s="8" t="s">
        <v>74</v>
      </c>
      <c r="B21" s="62">
        <v>177617</v>
      </c>
      <c r="C21" s="62">
        <f>B21/C$7</f>
        <v>252726.22238917253</v>
      </c>
      <c r="D21" s="62">
        <v>1510923</v>
      </c>
      <c r="E21" s="62">
        <f>D21/E$7</f>
        <v>2149849.744736797</v>
      </c>
    </row>
    <row r="22" spans="1:5" ht="12.75">
      <c r="A22" s="7" t="s">
        <v>75</v>
      </c>
      <c r="B22" s="63">
        <f>SUM(B17:B21)</f>
        <v>39557386</v>
      </c>
      <c r="C22" s="63">
        <f>SUM(C17:C21)</f>
        <v>56285089.441722006</v>
      </c>
      <c r="D22" s="63">
        <f>SUM(D17:D21)</f>
        <v>42424342</v>
      </c>
      <c r="E22" s="63">
        <f>SUM(E17:E21)</f>
        <v>60364400.316446684</v>
      </c>
    </row>
    <row r="23" spans="1:5" ht="12.75">
      <c r="A23" s="8"/>
      <c r="B23" s="65"/>
      <c r="C23" s="65"/>
      <c r="D23" s="65"/>
      <c r="E23" s="65"/>
    </row>
    <row r="24" spans="1:5" ht="12.75">
      <c r="A24" s="7" t="s">
        <v>76</v>
      </c>
      <c r="B24" s="66">
        <f>B13+B22</f>
        <v>39605659</v>
      </c>
      <c r="C24" s="66">
        <f>C13+C22</f>
        <v>56353775.73263668</v>
      </c>
      <c r="D24" s="66">
        <f>D13+D22</f>
        <v>42489053</v>
      </c>
      <c r="E24" s="63">
        <f>E13+E22</f>
        <v>60456475.77418455</v>
      </c>
    </row>
    <row r="25" spans="1:5" ht="12.75">
      <c r="A25" s="8"/>
      <c r="B25" s="67"/>
      <c r="C25" s="67"/>
      <c r="D25" s="67"/>
      <c r="E25" s="67"/>
    </row>
    <row r="26" spans="1:5" ht="12.75">
      <c r="A26" s="7" t="s">
        <v>77</v>
      </c>
      <c r="B26" s="67"/>
      <c r="C26" s="67"/>
      <c r="D26" s="67"/>
      <c r="E26" s="67"/>
    </row>
    <row r="27" spans="1:5" ht="12.75">
      <c r="A27" s="7" t="s">
        <v>78</v>
      </c>
      <c r="B27" s="67"/>
      <c r="C27" s="67"/>
      <c r="D27" s="67"/>
      <c r="E27" s="67"/>
    </row>
    <row r="28" spans="1:5" ht="12.75">
      <c r="A28" s="8" t="s">
        <v>79</v>
      </c>
      <c r="B28" s="43">
        <v>7301393</v>
      </c>
      <c r="C28" s="43">
        <f>B28/C$7</f>
        <v>10388946.278051918</v>
      </c>
      <c r="D28" s="43">
        <v>6588447</v>
      </c>
      <c r="E28" s="43">
        <f>D28/E$7</f>
        <v>9374515.512148479</v>
      </c>
    </row>
    <row r="29" spans="1:5" ht="12.75">
      <c r="A29" s="8" t="s">
        <v>80</v>
      </c>
      <c r="B29" s="43">
        <v>2480309</v>
      </c>
      <c r="C29" s="43">
        <f>B29/C$7</f>
        <v>3529161.75775892</v>
      </c>
      <c r="D29" s="43">
        <v>2375066</v>
      </c>
      <c r="E29" s="43">
        <f>D29/E$7</f>
        <v>3379414.4597924883</v>
      </c>
    </row>
    <row r="30" spans="1:5" ht="12.75">
      <c r="A30" s="8" t="s">
        <v>81</v>
      </c>
      <c r="B30" s="43">
        <v>5359058</v>
      </c>
      <c r="C30" s="43">
        <f>B30/C$7</f>
        <v>7625252.559746387</v>
      </c>
      <c r="D30" s="43">
        <v>2517988</v>
      </c>
      <c r="E30" s="43">
        <f>D30/E$7</f>
        <v>3582774.1447117548</v>
      </c>
    </row>
    <row r="31" spans="1:5" ht="12.75">
      <c r="A31" s="8" t="s">
        <v>82</v>
      </c>
      <c r="B31" s="62">
        <v>194078</v>
      </c>
      <c r="C31" s="62">
        <f>B31/C$7</f>
        <v>276148.1152639996</v>
      </c>
      <c r="D31" s="62">
        <v>69624</v>
      </c>
      <c r="E31" s="62">
        <f>D31/E$7</f>
        <v>99066.0269435006</v>
      </c>
    </row>
    <row r="32" spans="1:5" ht="12.75">
      <c r="A32" s="7" t="s">
        <v>83</v>
      </c>
      <c r="B32" s="63">
        <f>SUM(B28:B31)</f>
        <v>15334838</v>
      </c>
      <c r="C32" s="63">
        <f>SUM(C28:C31)</f>
        <v>21819508.710821226</v>
      </c>
      <c r="D32" s="63">
        <f>SUM(D28:D31)</f>
        <v>11551125</v>
      </c>
      <c r="E32" s="63">
        <f>SUM(E28:E31)</f>
        <v>16435770.143596224</v>
      </c>
    </row>
    <row r="33" spans="1:5" ht="12.75">
      <c r="A33" s="8"/>
      <c r="B33" s="67"/>
      <c r="C33" s="67"/>
      <c r="D33" s="67"/>
      <c r="E33" s="67"/>
    </row>
    <row r="34" spans="1:5" ht="12.75">
      <c r="A34" s="7" t="s">
        <v>84</v>
      </c>
      <c r="B34" s="67"/>
      <c r="C34" s="67"/>
      <c r="D34" s="67"/>
      <c r="E34" s="67"/>
    </row>
    <row r="35" spans="1:5" ht="12.75">
      <c r="A35" s="8" t="s">
        <v>85</v>
      </c>
      <c r="B35" s="43">
        <v>6705373</v>
      </c>
      <c r="C35" s="43">
        <f>B35/C$7</f>
        <v>9540886.221478535</v>
      </c>
      <c r="D35" s="43">
        <v>5817622</v>
      </c>
      <c r="E35" s="43">
        <f>D35/E$7</f>
        <v>8277730.348717423</v>
      </c>
    </row>
    <row r="36" spans="1:5" ht="12.75">
      <c r="A36" s="8" t="s">
        <v>86</v>
      </c>
      <c r="B36" s="43">
        <v>308950</v>
      </c>
      <c r="C36" s="43">
        <f>B36/C$7</f>
        <v>439596.24589501484</v>
      </c>
      <c r="D36" s="43">
        <v>223089</v>
      </c>
      <c r="E36" s="43">
        <f>D36/E$7</f>
        <v>317427.0493622689</v>
      </c>
    </row>
    <row r="37" spans="1:5" ht="12.75">
      <c r="A37" s="8" t="s">
        <v>87</v>
      </c>
      <c r="B37" s="62">
        <v>130931</v>
      </c>
      <c r="C37" s="62">
        <f>B37/C$7</f>
        <v>186298.0290379679</v>
      </c>
      <c r="D37" s="62">
        <v>372562</v>
      </c>
      <c r="E37" s="62">
        <f>D37/E$7</f>
        <v>530107.9675129908</v>
      </c>
    </row>
    <row r="38" spans="1:5" ht="12.75">
      <c r="A38" s="7" t="s">
        <v>88</v>
      </c>
      <c r="B38" s="63">
        <f>SUM(B35:B37)</f>
        <v>7145254</v>
      </c>
      <c r="C38" s="63">
        <f>SUM(C35:C37)</f>
        <v>10166780.496411517</v>
      </c>
      <c r="D38" s="63">
        <f>SUM(D35:D37)</f>
        <v>6413273</v>
      </c>
      <c r="E38" s="63">
        <f>SUM(E35:E37)</f>
        <v>9125265.365592683</v>
      </c>
    </row>
    <row r="39" spans="1:5" ht="12.75">
      <c r="A39" s="8" t="s">
        <v>114</v>
      </c>
      <c r="B39" s="43">
        <v>375410</v>
      </c>
      <c r="C39" s="43">
        <f>B39/C7</f>
        <v>534160.3064296731</v>
      </c>
      <c r="D39" s="43"/>
      <c r="E39" s="43"/>
    </row>
    <row r="40" spans="1:5" ht="12.75">
      <c r="A40" s="8" t="s">
        <v>89</v>
      </c>
      <c r="B40" s="43">
        <v>144117</v>
      </c>
      <c r="C40" s="43">
        <f>B40/C7</f>
        <v>205060.0167329725</v>
      </c>
      <c r="D40" s="43">
        <v>527039</v>
      </c>
      <c r="E40" s="43">
        <v>749909</v>
      </c>
    </row>
    <row r="41" spans="1:5" ht="12.75">
      <c r="A41" s="8"/>
      <c r="B41" s="43"/>
      <c r="C41" s="43"/>
      <c r="D41" s="43"/>
      <c r="E41" s="43"/>
    </row>
    <row r="42" spans="1:5" ht="12.75">
      <c r="A42" s="7" t="s">
        <v>90</v>
      </c>
      <c r="B42" s="68">
        <f>B32+B38+B39+B40</f>
        <v>22999619</v>
      </c>
      <c r="C42" s="68">
        <f>C32+C38+C39+C40</f>
        <v>32725509.53039539</v>
      </c>
      <c r="D42" s="68">
        <f>D32+D38+D40</f>
        <v>18491437</v>
      </c>
      <c r="E42" s="68">
        <f>E32+E38+E40</f>
        <v>26310944.509188905</v>
      </c>
    </row>
    <row r="43" spans="1:5" ht="12.75">
      <c r="A43" s="8"/>
      <c r="B43" s="63"/>
      <c r="C43" s="63"/>
      <c r="D43" s="63"/>
      <c r="E43" s="63"/>
    </row>
    <row r="44" spans="1:5" ht="12.75">
      <c r="A44" s="9" t="s">
        <v>91</v>
      </c>
      <c r="B44" s="68">
        <f>B24+B42</f>
        <v>62605278</v>
      </c>
      <c r="C44" s="68">
        <f>C24+C42</f>
        <v>89079285.26303208</v>
      </c>
      <c r="D44" s="68">
        <f>D24+D42</f>
        <v>60980490</v>
      </c>
      <c r="E44" s="68">
        <f>E24+E42</f>
        <v>86767420.28337345</v>
      </c>
    </row>
    <row r="45" spans="1:5" ht="12.75">
      <c r="A45" s="8"/>
      <c r="B45" s="22"/>
      <c r="C45" s="69"/>
      <c r="D45" s="70"/>
      <c r="E45" s="69"/>
    </row>
    <row r="46" spans="1:5" ht="12.75">
      <c r="A46" s="8"/>
      <c r="B46" s="22"/>
      <c r="C46" s="69"/>
      <c r="D46" s="22"/>
      <c r="E46" s="69"/>
    </row>
    <row r="47" spans="1:5" ht="12.75">
      <c r="A47" s="8"/>
      <c r="B47" s="22"/>
      <c r="C47" s="69"/>
      <c r="D47" s="22"/>
      <c r="E47" s="69"/>
    </row>
    <row r="48" spans="1:5" ht="12.75">
      <c r="A48" s="8"/>
      <c r="B48" s="22"/>
      <c r="C48" s="69"/>
      <c r="D48" s="22"/>
      <c r="E48" s="69"/>
    </row>
    <row r="49" spans="1:5" ht="12.75">
      <c r="A49" s="8"/>
      <c r="B49" s="22"/>
      <c r="C49" s="69"/>
      <c r="D49" s="22"/>
      <c r="E49" s="69"/>
    </row>
    <row r="50" spans="1:5" ht="12.75">
      <c r="A50" s="8"/>
      <c r="B50" s="22"/>
      <c r="C50" s="69"/>
      <c r="D50" s="22"/>
      <c r="E50" s="69"/>
    </row>
    <row r="51" spans="1:5" ht="12.75">
      <c r="A51" s="8"/>
      <c r="B51" s="22"/>
      <c r="C51" s="69"/>
      <c r="D51" s="22"/>
      <c r="E51" s="69"/>
    </row>
    <row r="52" spans="1:5" ht="12.75">
      <c r="A52" s="8"/>
      <c r="B52" s="22"/>
      <c r="C52" s="69"/>
      <c r="D52" s="22"/>
      <c r="E52" s="69"/>
    </row>
    <row r="53" spans="1:5" ht="12.75">
      <c r="A53" s="8"/>
      <c r="B53" s="22"/>
      <c r="C53" s="69"/>
      <c r="D53" s="22"/>
      <c r="E53" s="69"/>
    </row>
    <row r="54" spans="1:6" ht="12.75">
      <c r="A54" s="71">
        <v>5</v>
      </c>
      <c r="B54" s="71"/>
      <c r="C54" s="71"/>
      <c r="D54" s="71"/>
      <c r="E54" s="71"/>
      <c r="F54" s="72"/>
    </row>
    <row r="55" spans="1:5" ht="12.75">
      <c r="A55" s="56" t="s">
        <v>60</v>
      </c>
      <c r="B55" s="56"/>
      <c r="C55" s="56"/>
      <c r="D55" s="56"/>
      <c r="E55" s="56"/>
    </row>
    <row r="57" spans="1:5" ht="12.75">
      <c r="A57" s="22"/>
      <c r="B57" s="22"/>
      <c r="C57" s="22"/>
      <c r="D57" s="22"/>
      <c r="E57" s="22"/>
    </row>
    <row r="58" spans="1:5" ht="12.75">
      <c r="A58" s="7" t="s">
        <v>61</v>
      </c>
      <c r="B58" s="32"/>
      <c r="C58" s="69"/>
      <c r="D58" s="32"/>
      <c r="E58" s="69"/>
    </row>
    <row r="59" spans="1:5" ht="12.75">
      <c r="A59" s="7"/>
      <c r="B59" s="32"/>
      <c r="C59" s="69"/>
      <c r="D59" s="32"/>
      <c r="E59" s="69"/>
    </row>
    <row r="60" spans="1:5" ht="12.75">
      <c r="A60" s="7" t="s">
        <v>55</v>
      </c>
      <c r="B60" s="32"/>
      <c r="C60" s="69"/>
      <c r="D60" s="32"/>
      <c r="E60" s="69"/>
    </row>
    <row r="61" spans="1:5" ht="13.5" thickBot="1">
      <c r="A61" s="57" t="s">
        <v>92</v>
      </c>
      <c r="B61" s="58"/>
      <c r="C61" s="73"/>
      <c r="D61" s="58"/>
      <c r="E61" s="73"/>
    </row>
    <row r="62" spans="1:5" ht="12.75">
      <c r="A62" s="9"/>
      <c r="B62" s="59">
        <v>39172</v>
      </c>
      <c r="C62" s="59"/>
      <c r="D62" s="59">
        <v>38807</v>
      </c>
      <c r="E62" s="59"/>
    </row>
    <row r="63" spans="1:5" ht="12.75">
      <c r="A63" s="9"/>
      <c r="B63" s="32" t="s">
        <v>11</v>
      </c>
      <c r="C63" s="32" t="s">
        <v>12</v>
      </c>
      <c r="D63" s="74" t="s">
        <v>11</v>
      </c>
      <c r="E63" s="61" t="s">
        <v>12</v>
      </c>
    </row>
    <row r="64" spans="1:5" ht="12.75">
      <c r="A64" s="8"/>
      <c r="B64" s="22"/>
      <c r="C64" s="75">
        <v>0.702804</v>
      </c>
      <c r="D64" s="76"/>
      <c r="E64" s="75">
        <v>0.702804</v>
      </c>
    </row>
    <row r="65" spans="1:2" ht="12.75">
      <c r="A65" s="77" t="s">
        <v>93</v>
      </c>
      <c r="B65" s="76"/>
    </row>
    <row r="66" spans="1:5" ht="15">
      <c r="A66" s="48"/>
      <c r="B66" s="78"/>
      <c r="C66" s="79"/>
      <c r="D66" s="79"/>
      <c r="E66" s="80"/>
    </row>
    <row r="67" spans="1:5" ht="12.75">
      <c r="A67" s="81" t="s">
        <v>94</v>
      </c>
      <c r="B67" s="15"/>
      <c r="C67" s="8"/>
      <c r="D67" s="8"/>
      <c r="E67" s="80"/>
    </row>
    <row r="68" spans="1:5" ht="12.75">
      <c r="A68" s="49" t="s">
        <v>95</v>
      </c>
      <c r="B68" s="21">
        <v>23903205</v>
      </c>
      <c r="C68" s="24">
        <f>B68/C$64</f>
        <v>34011196.57827787</v>
      </c>
      <c r="D68" s="21">
        <v>23903205</v>
      </c>
      <c r="E68" s="24">
        <f>D68/E$64</f>
        <v>34011196.57827787</v>
      </c>
    </row>
    <row r="69" spans="1:5" ht="12.75">
      <c r="A69" s="49" t="s">
        <v>96</v>
      </c>
      <c r="B69" s="21"/>
      <c r="C69" s="24"/>
      <c r="D69" s="21"/>
      <c r="E69" s="24"/>
    </row>
    <row r="70" spans="1:5" ht="12.75">
      <c r="A70" s="49" t="s">
        <v>97</v>
      </c>
      <c r="B70" s="15"/>
      <c r="C70" s="24"/>
      <c r="D70" s="15"/>
      <c r="E70" s="24"/>
    </row>
    <row r="71" spans="1:5" ht="12.75">
      <c r="A71" s="49" t="s">
        <v>98</v>
      </c>
      <c r="B71" s="21">
        <v>4438167</v>
      </c>
      <c r="C71" s="24">
        <f>B71/C$64</f>
        <v>6314942.715180904</v>
      </c>
      <c r="D71" s="21">
        <v>4541137</v>
      </c>
      <c r="E71" s="24">
        <f>D71/E$64</f>
        <v>6461455.825521767</v>
      </c>
    </row>
    <row r="72" spans="1:5" ht="12.75">
      <c r="A72" s="49" t="s">
        <v>99</v>
      </c>
      <c r="B72" s="29">
        <v>441682</v>
      </c>
      <c r="C72" s="82">
        <f>B72/C$64</f>
        <v>628456.8670639325</v>
      </c>
      <c r="D72" s="29">
        <v>477035</v>
      </c>
      <c r="E72" s="82">
        <f>D72/E$64</f>
        <v>678759.6541852352</v>
      </c>
    </row>
    <row r="73" spans="1:5" ht="12.75">
      <c r="A73" s="81" t="s">
        <v>100</v>
      </c>
      <c r="B73" s="26">
        <f>SUM(B68:B72)</f>
        <v>28783054</v>
      </c>
      <c r="C73" s="25">
        <f>SUM(C68:C72)</f>
        <v>40954596.16052271</v>
      </c>
      <c r="D73" s="26">
        <f>SUM(D68:D72)</f>
        <v>28921377</v>
      </c>
      <c r="E73" s="25">
        <f>SUM(E68:E72)</f>
        <v>41151412.05798487</v>
      </c>
    </row>
    <row r="74" spans="1:5" ht="15">
      <c r="A74" s="48"/>
      <c r="B74" s="15"/>
      <c r="C74" s="24"/>
      <c r="D74" s="15"/>
      <c r="E74" s="24"/>
    </row>
    <row r="75" spans="1:5" ht="12.75">
      <c r="A75" s="81" t="s">
        <v>101</v>
      </c>
      <c r="B75" s="15"/>
      <c r="C75" s="24"/>
      <c r="D75" s="15"/>
      <c r="E75" s="24"/>
    </row>
    <row r="76" spans="1:5" ht="12.75">
      <c r="A76" s="81" t="s">
        <v>102</v>
      </c>
      <c r="B76" s="15"/>
      <c r="C76" s="24"/>
      <c r="D76" s="15"/>
      <c r="E76" s="24"/>
    </row>
    <row r="77" spans="1:5" ht="12.75">
      <c r="A77" s="46" t="s">
        <v>103</v>
      </c>
      <c r="B77" s="21">
        <v>24683822</v>
      </c>
      <c r="C77" s="24">
        <f>B77/C64</f>
        <v>35121914.502478644</v>
      </c>
      <c r="D77" s="21">
        <v>25300919</v>
      </c>
      <c r="E77" s="24">
        <f>D77/E$64</f>
        <v>35999964.42820474</v>
      </c>
    </row>
    <row r="78" spans="1:5" ht="12.75">
      <c r="A78" s="46" t="s">
        <v>104</v>
      </c>
      <c r="B78" s="21">
        <v>6262</v>
      </c>
      <c r="C78" s="24">
        <f>B78/C64</f>
        <v>8910.023278182822</v>
      </c>
      <c r="D78" s="21">
        <v>5988</v>
      </c>
      <c r="E78" s="24">
        <f>D78/E$64</f>
        <v>8520.156402069424</v>
      </c>
    </row>
    <row r="79" spans="1:5" ht="12.75">
      <c r="A79" s="46" t="s">
        <v>105</v>
      </c>
      <c r="B79" s="29">
        <v>676123</v>
      </c>
      <c r="C79" s="82">
        <f>B79/C64</f>
        <v>962036.3572205054</v>
      </c>
      <c r="D79" s="29">
        <v>750552</v>
      </c>
      <c r="E79" s="82">
        <f>D79/E$64</f>
        <v>1067939.2832140967</v>
      </c>
    </row>
    <row r="80" spans="1:5" ht="12.75">
      <c r="A80" s="81" t="s">
        <v>106</v>
      </c>
      <c r="B80" s="26">
        <f>SUM(B77:B79)</f>
        <v>25366207</v>
      </c>
      <c r="C80" s="25">
        <f>SUM(C77:C79)</f>
        <v>36092860.88297734</v>
      </c>
      <c r="D80" s="26">
        <f>SUM(D77:D79)</f>
        <v>26057459</v>
      </c>
      <c r="E80" s="25">
        <f>D80/E$64</f>
        <v>37076423.8678209</v>
      </c>
    </row>
    <row r="81" spans="1:5" ht="15">
      <c r="A81" s="48"/>
      <c r="B81" s="15"/>
      <c r="C81" s="24"/>
      <c r="D81" s="15"/>
      <c r="E81" s="24"/>
    </row>
    <row r="82" spans="1:5" ht="12.75">
      <c r="A82" s="81" t="s">
        <v>107</v>
      </c>
      <c r="B82" s="15"/>
      <c r="C82" s="24"/>
      <c r="D82" s="15"/>
      <c r="E82" s="24"/>
    </row>
    <row r="83" spans="1:5" ht="12.75">
      <c r="A83" s="49" t="s">
        <v>103</v>
      </c>
      <c r="B83" s="21">
        <v>4464713</v>
      </c>
      <c r="C83" s="24">
        <f>B83/C$64</f>
        <v>6352714.270265963</v>
      </c>
      <c r="D83" s="21">
        <v>3182315</v>
      </c>
      <c r="E83" s="24">
        <f>D83/E$64</f>
        <v>4528026.306054035</v>
      </c>
    </row>
    <row r="84" spans="1:5" ht="12.75">
      <c r="A84" s="49" t="s">
        <v>104</v>
      </c>
      <c r="B84" s="21">
        <v>11470</v>
      </c>
      <c r="C84" s="24">
        <f aca="true" t="shared" si="0" ref="C84:E91">B84/C$64</f>
        <v>16320.339667958635</v>
      </c>
      <c r="D84" s="21">
        <v>17986</v>
      </c>
      <c r="E84" s="24">
        <f t="shared" si="0"/>
        <v>25591.772386042197</v>
      </c>
    </row>
    <row r="85" spans="1:5" ht="12.75">
      <c r="A85" s="49" t="s">
        <v>108</v>
      </c>
      <c r="B85" s="20">
        <v>92825</v>
      </c>
      <c r="C85" s="24">
        <f t="shared" si="0"/>
        <v>132078.07582199306</v>
      </c>
      <c r="D85" s="20">
        <v>23839</v>
      </c>
      <c r="E85" s="24">
        <f t="shared" si="0"/>
        <v>33919.84109367619</v>
      </c>
    </row>
    <row r="86" spans="1:5" ht="12.75">
      <c r="A86" s="49" t="s">
        <v>109</v>
      </c>
      <c r="B86" s="21">
        <v>3046996</v>
      </c>
      <c r="C86" s="24">
        <f t="shared" si="0"/>
        <v>4335484.71551101</v>
      </c>
      <c r="D86" s="21">
        <v>1880592</v>
      </c>
      <c r="E86" s="24">
        <f t="shared" si="0"/>
        <v>2675841.3441016274</v>
      </c>
    </row>
    <row r="87" spans="1:5" ht="12.75">
      <c r="A87" s="49" t="s">
        <v>110</v>
      </c>
      <c r="B87" s="20">
        <v>242349</v>
      </c>
      <c r="C87" s="24">
        <f t="shared" si="0"/>
        <v>344831.56043505727</v>
      </c>
      <c r="D87" s="20">
        <v>219686</v>
      </c>
      <c r="E87" s="24">
        <f t="shared" si="0"/>
        <v>312585.0165906853</v>
      </c>
    </row>
    <row r="88" spans="1:5" ht="12.75">
      <c r="A88" s="49" t="s">
        <v>111</v>
      </c>
      <c r="B88" s="21">
        <v>274857</v>
      </c>
      <c r="C88" s="24">
        <f t="shared" si="0"/>
        <v>391086.27725510957</v>
      </c>
      <c r="D88" s="21">
        <v>241326</v>
      </c>
      <c r="E88" s="24">
        <f t="shared" si="0"/>
        <v>343375.9625727799</v>
      </c>
    </row>
    <row r="89" spans="1:5" ht="12.75">
      <c r="A89" s="49" t="s">
        <v>112</v>
      </c>
      <c r="B89" s="83">
        <v>314607</v>
      </c>
      <c r="C89" s="24">
        <f t="shared" si="0"/>
        <v>447645.4317277648</v>
      </c>
      <c r="D89" s="83">
        <v>301880</v>
      </c>
      <c r="E89" s="24">
        <f t="shared" si="0"/>
        <v>429536.54219384067</v>
      </c>
    </row>
    <row r="90" spans="1:5" ht="12.75">
      <c r="A90" s="49" t="s">
        <v>113</v>
      </c>
      <c r="B90" s="83">
        <v>8200</v>
      </c>
      <c r="C90" s="24">
        <f t="shared" si="0"/>
        <v>11667.548847189259</v>
      </c>
      <c r="D90" s="83">
        <v>1200</v>
      </c>
      <c r="E90" s="24">
        <f t="shared" si="0"/>
        <v>1707.446172759404</v>
      </c>
    </row>
    <row r="91" spans="1:5" ht="12.75">
      <c r="A91" s="49" t="s">
        <v>114</v>
      </c>
      <c r="B91" s="29"/>
      <c r="C91" s="82"/>
      <c r="D91" s="29">
        <v>132830</v>
      </c>
      <c r="E91" s="82">
        <f t="shared" si="0"/>
        <v>189000.0626063597</v>
      </c>
    </row>
    <row r="92" spans="1:5" ht="12.75">
      <c r="A92" s="81" t="s">
        <v>115</v>
      </c>
      <c r="B92" s="26">
        <f>SUM(B83:B91)</f>
        <v>8456017</v>
      </c>
      <c r="C92" s="26">
        <f>SUM(C83:C91)</f>
        <v>12031828.219532046</v>
      </c>
      <c r="D92" s="26">
        <f>SUM(D83:D91)</f>
        <v>6001654</v>
      </c>
      <c r="E92" s="25">
        <f>D92/E$64</f>
        <v>8539584.293771805</v>
      </c>
    </row>
    <row r="93" spans="1:5" ht="12.75">
      <c r="A93" s="81" t="s">
        <v>116</v>
      </c>
      <c r="B93" s="84">
        <f>B80+B92</f>
        <v>33822224</v>
      </c>
      <c r="C93" s="84">
        <f>C80+C92</f>
        <v>48124689.10250938</v>
      </c>
      <c r="D93" s="84">
        <f>D80+D92</f>
        <v>32059113</v>
      </c>
      <c r="E93" s="85">
        <f>D93/E$64</f>
        <v>45616008.16159271</v>
      </c>
    </row>
    <row r="94" spans="1:5" ht="25.5">
      <c r="A94" s="81" t="s">
        <v>117</v>
      </c>
      <c r="B94" s="8"/>
      <c r="C94" s="24"/>
      <c r="D94" s="8"/>
      <c r="E94" s="24"/>
    </row>
    <row r="95" spans="1:5" ht="12.75">
      <c r="A95" s="81"/>
      <c r="B95" s="84">
        <f>B73+B93</f>
        <v>62605278</v>
      </c>
      <c r="C95" s="84">
        <f>C73+C93</f>
        <v>89079285.26303208</v>
      </c>
      <c r="D95" s="84">
        <f>D73+D93</f>
        <v>60980490</v>
      </c>
      <c r="E95" s="85">
        <f>D95/E$64</f>
        <v>86767420.21957758</v>
      </c>
    </row>
    <row r="96" spans="1:5" ht="15">
      <c r="A96" s="10"/>
      <c r="B96" s="10"/>
      <c r="C96" s="10"/>
      <c r="D96" s="86"/>
      <c r="E96" s="87"/>
    </row>
    <row r="108" spans="1:6" ht="12.75">
      <c r="A108" s="88">
        <v>6</v>
      </c>
      <c r="B108" s="88"/>
      <c r="C108" s="88"/>
      <c r="D108" s="88"/>
      <c r="E108" s="88"/>
      <c r="F108" s="88"/>
    </row>
    <row r="109" spans="1:6" ht="12.75">
      <c r="A109" s="56" t="s">
        <v>60</v>
      </c>
      <c r="B109" s="56"/>
      <c r="C109" s="56"/>
      <c r="D109" s="56"/>
      <c r="E109" s="56"/>
      <c r="F109" s="56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5" width="10.7109375" style="0" customWidth="1"/>
  </cols>
  <sheetData>
    <row r="1" spans="1:6" ht="12.75">
      <c r="A1" s="7" t="s">
        <v>118</v>
      </c>
      <c r="B1" s="7"/>
      <c r="C1" s="7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7" t="s">
        <v>56</v>
      </c>
      <c r="B3" s="7"/>
      <c r="C3" s="7"/>
      <c r="D3" s="7"/>
      <c r="E3" s="8"/>
      <c r="F3" s="8"/>
    </row>
    <row r="4" spans="1:6" ht="13.5" thickBot="1">
      <c r="A4" s="57" t="s">
        <v>119</v>
      </c>
      <c r="B4" s="57"/>
      <c r="C4" s="57"/>
      <c r="D4" s="57"/>
      <c r="E4" s="89"/>
      <c r="F4" s="90"/>
    </row>
    <row r="5" spans="1:6" ht="12.75">
      <c r="A5" s="8"/>
      <c r="B5" s="8"/>
      <c r="C5" s="8"/>
      <c r="D5" s="8"/>
      <c r="E5" s="8"/>
      <c r="F5" s="8"/>
    </row>
    <row r="6" spans="1:6" ht="12.75">
      <c r="A6" s="8"/>
      <c r="B6" s="23">
        <v>39538</v>
      </c>
      <c r="C6" s="23"/>
      <c r="D6" s="23">
        <v>39172</v>
      </c>
      <c r="E6" s="23"/>
      <c r="F6" s="10"/>
    </row>
    <row r="7" spans="1:6" ht="12.75">
      <c r="A7" s="8"/>
      <c r="B7" s="14" t="s">
        <v>11</v>
      </c>
      <c r="C7" s="32" t="s">
        <v>12</v>
      </c>
      <c r="D7" s="32" t="s">
        <v>11</v>
      </c>
      <c r="E7" s="22" t="s">
        <v>12</v>
      </c>
      <c r="F7" s="10"/>
    </row>
    <row r="8" spans="1:6" ht="12.75">
      <c r="A8" s="8"/>
      <c r="B8" s="8"/>
      <c r="C8" s="16">
        <v>0.702804</v>
      </c>
      <c r="D8" s="17"/>
      <c r="E8" s="91">
        <v>0.702804</v>
      </c>
      <c r="F8" s="10"/>
    </row>
    <row r="9" spans="1:6" ht="12.75">
      <c r="A9" s="13"/>
      <c r="B9" s="13"/>
      <c r="C9" s="13"/>
      <c r="D9" s="13"/>
      <c r="E9" s="8"/>
      <c r="F9" s="10"/>
    </row>
    <row r="10" spans="1:6" ht="12.75">
      <c r="A10" s="13" t="s">
        <v>120</v>
      </c>
      <c r="B10" s="21">
        <v>9713699</v>
      </c>
      <c r="C10" s="21">
        <f>B10/C$8</f>
        <v>13821348.484072374</v>
      </c>
      <c r="D10" s="21">
        <v>9430966</v>
      </c>
      <c r="E10" s="21">
        <f>D10/E$8</f>
        <v>13419055.66843672</v>
      </c>
      <c r="F10" s="10"/>
    </row>
    <row r="11" spans="1:6" ht="12.75">
      <c r="A11" s="13" t="s">
        <v>121</v>
      </c>
      <c r="B11" s="21"/>
      <c r="C11" s="21"/>
      <c r="D11" s="21"/>
      <c r="E11" s="21"/>
      <c r="F11" s="10"/>
    </row>
    <row r="12" spans="1:6" ht="12.75">
      <c r="A12" s="19" t="s">
        <v>122</v>
      </c>
      <c r="B12" s="28">
        <v>1217284</v>
      </c>
      <c r="C12" s="28">
        <f aca="true" t="shared" si="0" ref="C12:E17">B12/C$8</f>
        <v>1732039.0891343819</v>
      </c>
      <c r="D12" s="28">
        <v>-178225</v>
      </c>
      <c r="E12" s="28">
        <f t="shared" si="0"/>
        <v>-253591.32845003728</v>
      </c>
      <c r="F12" s="10"/>
    </row>
    <row r="13" spans="1:6" ht="12.75">
      <c r="A13" s="13" t="s">
        <v>123</v>
      </c>
      <c r="B13" s="21">
        <v>78037</v>
      </c>
      <c r="C13" s="21">
        <f t="shared" si="0"/>
        <v>111036.64748635466</v>
      </c>
      <c r="D13" s="21">
        <v>150028</v>
      </c>
      <c r="E13" s="21">
        <f t="shared" si="0"/>
        <v>213470.6120056232</v>
      </c>
      <c r="F13" s="10"/>
    </row>
    <row r="14" spans="1:6" ht="12.75">
      <c r="A14" s="19" t="s">
        <v>124</v>
      </c>
      <c r="B14" s="92">
        <v>-5245100</v>
      </c>
      <c r="C14" s="92">
        <f t="shared" si="0"/>
        <v>-7463104.933950291</v>
      </c>
      <c r="D14" s="92">
        <v>-4076105</v>
      </c>
      <c r="E14" s="92">
        <f t="shared" si="0"/>
        <v>-5799774.901679558</v>
      </c>
      <c r="F14" s="10"/>
    </row>
    <row r="15" spans="1:6" ht="12.75">
      <c r="A15" s="19" t="s">
        <v>125</v>
      </c>
      <c r="B15" s="92">
        <v>-1819363</v>
      </c>
      <c r="C15" s="92">
        <f t="shared" si="0"/>
        <v>-2588720.3260083892</v>
      </c>
      <c r="D15" s="92">
        <v>-1528494</v>
      </c>
      <c r="E15" s="92">
        <f t="shared" si="0"/>
        <v>-2174851.025321427</v>
      </c>
      <c r="F15" s="10"/>
    </row>
    <row r="16" spans="1:6" ht="12.75">
      <c r="A16" s="19" t="s">
        <v>126</v>
      </c>
      <c r="B16" s="92">
        <v>-1523245</v>
      </c>
      <c r="C16" s="92">
        <f t="shared" si="0"/>
        <v>-2167382.371187415</v>
      </c>
      <c r="D16" s="92">
        <v>-1285106</v>
      </c>
      <c r="E16" s="92">
        <f t="shared" si="0"/>
        <v>-1828541.101075122</v>
      </c>
      <c r="F16" s="10"/>
    </row>
    <row r="17" spans="1:6" ht="12.75">
      <c r="A17" s="19" t="s">
        <v>127</v>
      </c>
      <c r="B17" s="92">
        <v>-1562272</v>
      </c>
      <c r="C17" s="92">
        <f t="shared" si="0"/>
        <v>-2222912.7893409827</v>
      </c>
      <c r="D17" s="92">
        <v>-1685989</v>
      </c>
      <c r="E17" s="92">
        <f t="shared" si="0"/>
        <v>-2398946.2211370454</v>
      </c>
      <c r="F17" s="10"/>
    </row>
    <row r="18" spans="1:6" ht="12.75">
      <c r="A18" s="19"/>
      <c r="B18" s="15"/>
      <c r="C18" s="21"/>
      <c r="D18" s="15"/>
      <c r="E18" s="21"/>
      <c r="F18" s="10"/>
    </row>
    <row r="19" spans="1:6" ht="12.75">
      <c r="A19" s="30" t="s">
        <v>128</v>
      </c>
      <c r="B19" s="93">
        <f>SUM(B10:B18)</f>
        <v>859040</v>
      </c>
      <c r="C19" s="84">
        <f>SUM(C10:C18)</f>
        <v>1222303.800206033</v>
      </c>
      <c r="D19" s="93">
        <f>SUM(D10:D18)</f>
        <v>827075</v>
      </c>
      <c r="E19" s="84">
        <f>SUM(E10:E18)</f>
        <v>1176821.702779153</v>
      </c>
      <c r="F19" s="10"/>
    </row>
    <row r="20" spans="1:6" ht="12.75">
      <c r="A20" s="19"/>
      <c r="B20" s="94"/>
      <c r="C20" s="21"/>
      <c r="D20" s="94"/>
      <c r="E20" s="21"/>
      <c r="F20" s="10"/>
    </row>
    <row r="21" spans="1:6" ht="12.75">
      <c r="A21" s="19" t="s">
        <v>129</v>
      </c>
      <c r="B21" s="83">
        <v>227</v>
      </c>
      <c r="C21" s="21">
        <f>B21/C8</f>
        <v>322.9919010136539</v>
      </c>
      <c r="D21" s="83">
        <v>317</v>
      </c>
      <c r="E21" s="21">
        <f>D21/E8</f>
        <v>451.05036397060917</v>
      </c>
      <c r="F21" s="10"/>
    </row>
    <row r="22" spans="1:6" ht="12.75">
      <c r="A22" s="19" t="s">
        <v>130</v>
      </c>
      <c r="B22" s="92">
        <v>-417585</v>
      </c>
      <c r="C22" s="92">
        <f>B22/C8</f>
        <v>-594169.9250431131</v>
      </c>
      <c r="D22" s="92">
        <v>-286691</v>
      </c>
      <c r="E22" s="92">
        <f>D22/E8</f>
        <v>-407924.5422621385</v>
      </c>
      <c r="F22" s="10"/>
    </row>
    <row r="23" spans="1:6" ht="12.75">
      <c r="A23" s="19"/>
      <c r="B23" s="95"/>
      <c r="C23" s="21"/>
      <c r="D23" s="95"/>
      <c r="E23" s="21"/>
      <c r="F23" s="10"/>
    </row>
    <row r="24" spans="1:6" ht="12.75">
      <c r="A24" s="30" t="s">
        <v>131</v>
      </c>
      <c r="B24" s="96">
        <f>SUM(B19:B23)</f>
        <v>441682</v>
      </c>
      <c r="C24" s="84">
        <f>SUM(C19:C23)</f>
        <v>628456.8670639338</v>
      </c>
      <c r="D24" s="84">
        <f>SUM(D19:D23)</f>
        <v>540701</v>
      </c>
      <c r="E24" s="84">
        <f>D24/E$8</f>
        <v>769348.2108809854</v>
      </c>
      <c r="F24" s="10"/>
    </row>
    <row r="25" spans="1:6" ht="12.75">
      <c r="A25" s="13"/>
      <c r="B25" s="15"/>
      <c r="C25" s="21"/>
      <c r="D25" s="15"/>
      <c r="E25" s="21"/>
      <c r="F25" s="10"/>
    </row>
    <row r="26" spans="1:6" ht="12.75">
      <c r="A26" s="13" t="s">
        <v>132</v>
      </c>
      <c r="B26" s="92"/>
      <c r="C26" s="92"/>
      <c r="D26" s="92">
        <v>-63666</v>
      </c>
      <c r="E26" s="92">
        <f>D26/E8</f>
        <v>-90588.55669575017</v>
      </c>
      <c r="F26" s="10"/>
    </row>
    <row r="27" spans="1:6" ht="13.5" thickBot="1">
      <c r="A27" s="18" t="s">
        <v>133</v>
      </c>
      <c r="B27" s="31">
        <f>SUM(B24:B26)</f>
        <v>441682</v>
      </c>
      <c r="C27" s="97">
        <f>SUM(C24:C26)</f>
        <v>628456.8670639338</v>
      </c>
      <c r="D27" s="31">
        <f>SUM(D24:D26)</f>
        <v>477035</v>
      </c>
      <c r="E27" s="97">
        <f>D27/E$8</f>
        <v>678759.6541852352</v>
      </c>
      <c r="F27" s="10"/>
    </row>
    <row r="28" spans="1:6" ht="13.5" thickTop="1">
      <c r="A28" s="13"/>
      <c r="B28" s="15"/>
      <c r="C28" s="21"/>
      <c r="D28" s="15"/>
      <c r="E28" s="21"/>
      <c r="F28" s="10"/>
    </row>
    <row r="29" spans="1:6" ht="12.75">
      <c r="A29" s="18" t="s">
        <v>134</v>
      </c>
      <c r="B29" s="34">
        <v>0.0185</v>
      </c>
      <c r="C29" s="98">
        <f>B29/C8</f>
        <v>0.026323128496707475</v>
      </c>
      <c r="D29" s="147">
        <v>0.02</v>
      </c>
      <c r="E29" s="147">
        <f>D29/E8</f>
        <v>0.02845743621265673</v>
      </c>
      <c r="F29" s="10"/>
    </row>
    <row r="30" spans="1:6" ht="12.75">
      <c r="A30" s="8"/>
      <c r="B30" s="8"/>
      <c r="C30" s="8"/>
      <c r="D30" s="8"/>
      <c r="E30" s="8"/>
      <c r="F30" s="10"/>
    </row>
    <row r="31" spans="1:6" ht="12.75">
      <c r="A31" s="8"/>
      <c r="B31" s="8"/>
      <c r="C31" s="8"/>
      <c r="D31" s="8"/>
      <c r="E31" s="8"/>
      <c r="F31" s="10"/>
    </row>
    <row r="32" spans="1:6" ht="12.75">
      <c r="A32" s="8"/>
      <c r="B32" s="8"/>
      <c r="C32" s="8"/>
      <c r="D32" s="8"/>
      <c r="E32" s="8"/>
      <c r="F32" s="10"/>
    </row>
    <row r="33" spans="1:6" ht="12.75">
      <c r="A33" s="8"/>
      <c r="B33" s="8"/>
      <c r="C33" s="8"/>
      <c r="D33" s="8"/>
      <c r="E33" s="8"/>
      <c r="F33" s="10"/>
    </row>
    <row r="34" spans="1:6" ht="12.75">
      <c r="A34" s="8"/>
      <c r="B34" s="8"/>
      <c r="C34" s="8"/>
      <c r="D34" s="8"/>
      <c r="E34" s="8"/>
      <c r="F34" s="10"/>
    </row>
    <row r="35" spans="1:6" ht="12.75">
      <c r="A35" s="8"/>
      <c r="B35" s="8"/>
      <c r="C35" s="8"/>
      <c r="D35" s="8"/>
      <c r="E35" s="8"/>
      <c r="F35" s="10"/>
    </row>
    <row r="36" spans="1:6" ht="12.75">
      <c r="A36" s="8"/>
      <c r="B36" s="8"/>
      <c r="C36" s="8"/>
      <c r="D36" s="8"/>
      <c r="E36" s="8"/>
      <c r="F36" s="10"/>
    </row>
    <row r="37" spans="1:6" ht="12.75">
      <c r="A37" s="8"/>
      <c r="B37" s="8"/>
      <c r="C37" s="8"/>
      <c r="D37" s="8"/>
      <c r="E37" s="8"/>
      <c r="F37" s="10"/>
    </row>
    <row r="38" spans="1:6" ht="12.75">
      <c r="A38" s="8"/>
      <c r="B38" s="8"/>
      <c r="C38" s="8"/>
      <c r="D38" s="8"/>
      <c r="E38" s="8"/>
      <c r="F38" s="10"/>
    </row>
    <row r="39" spans="1:6" ht="12.75">
      <c r="A39" s="8"/>
      <c r="B39" s="8"/>
      <c r="C39" s="8"/>
      <c r="D39" s="8"/>
      <c r="E39" s="8"/>
      <c r="F39" s="10"/>
    </row>
    <row r="40" spans="1:6" ht="12.75">
      <c r="A40" s="8"/>
      <c r="B40" s="8"/>
      <c r="C40" s="8"/>
      <c r="D40" s="8"/>
      <c r="E40" s="8"/>
      <c r="F40" s="10"/>
    </row>
    <row r="41" spans="1:6" ht="12.75">
      <c r="A41" s="8"/>
      <c r="B41" s="8"/>
      <c r="C41" s="8"/>
      <c r="D41" s="8"/>
      <c r="E41" s="8"/>
      <c r="F41" s="10"/>
    </row>
    <row r="42" spans="1:6" ht="12.75">
      <c r="A42" s="8"/>
      <c r="B42" s="8"/>
      <c r="C42" s="8"/>
      <c r="D42" s="8"/>
      <c r="E42" s="8"/>
      <c r="F42" s="10"/>
    </row>
    <row r="43" spans="1:6" ht="12.75">
      <c r="A43" s="8"/>
      <c r="B43" s="8"/>
      <c r="C43" s="8"/>
      <c r="D43" s="8"/>
      <c r="E43" s="8"/>
      <c r="F43" s="10"/>
    </row>
    <row r="44" spans="1:6" ht="12.75">
      <c r="A44" s="8"/>
      <c r="B44" s="8"/>
      <c r="C44" s="8"/>
      <c r="D44" s="8"/>
      <c r="E44" s="8"/>
      <c r="F44" s="10"/>
    </row>
    <row r="45" spans="1:6" ht="12.75">
      <c r="A45" s="8"/>
      <c r="B45" s="8"/>
      <c r="C45" s="8"/>
      <c r="D45" s="8"/>
      <c r="E45" s="8"/>
      <c r="F45" s="10"/>
    </row>
    <row r="46" spans="1:6" ht="12.75">
      <c r="A46" s="8"/>
      <c r="B46" s="8"/>
      <c r="C46" s="8"/>
      <c r="D46" s="8"/>
      <c r="E46" s="8"/>
      <c r="F46" s="10"/>
    </row>
    <row r="47" spans="1:6" ht="12.75">
      <c r="A47" s="8"/>
      <c r="B47" s="8"/>
      <c r="C47" s="8"/>
      <c r="D47" s="8"/>
      <c r="E47" s="8"/>
      <c r="F47" s="10"/>
    </row>
    <row r="48" spans="1:6" ht="12.75">
      <c r="A48" s="8"/>
      <c r="B48" s="8"/>
      <c r="C48" s="8"/>
      <c r="D48" s="8"/>
      <c r="E48" s="8"/>
      <c r="F48" s="10"/>
    </row>
    <row r="49" spans="1:6" ht="12.75">
      <c r="A49" s="8"/>
      <c r="B49" s="8"/>
      <c r="C49" s="8"/>
      <c r="D49" s="8"/>
      <c r="E49" s="8"/>
      <c r="F49" s="10"/>
    </row>
    <row r="50" spans="1:6" ht="12.75">
      <c r="A50" s="8"/>
      <c r="B50" s="8"/>
      <c r="C50" s="8"/>
      <c r="D50" s="8"/>
      <c r="E50" s="8"/>
      <c r="F50" s="10"/>
    </row>
    <row r="51" spans="1:6" ht="12.75">
      <c r="A51" s="8"/>
      <c r="B51" s="8"/>
      <c r="C51" s="8"/>
      <c r="D51" s="8"/>
      <c r="E51" s="8"/>
      <c r="F51" s="10"/>
    </row>
    <row r="52" spans="1:6" ht="12.75">
      <c r="A52" s="8"/>
      <c r="B52" s="8"/>
      <c r="C52" s="8"/>
      <c r="D52" s="8"/>
      <c r="E52" s="8"/>
      <c r="F52" s="10"/>
    </row>
    <row r="54" spans="1:6" ht="12.75">
      <c r="A54" s="99">
        <v>7</v>
      </c>
      <c r="B54" s="99"/>
      <c r="C54" s="99"/>
      <c r="D54" s="99"/>
      <c r="E54" s="99"/>
      <c r="F54" s="99"/>
    </row>
    <row r="55" spans="1:6" ht="12.75">
      <c r="A55" s="12" t="s">
        <v>135</v>
      </c>
      <c r="B55" s="12"/>
      <c r="C55" s="12"/>
      <c r="D55" s="12"/>
      <c r="E55" s="12"/>
      <c r="F55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5" max="5" width="9.8515625" style="0" bestFit="1" customWidth="1"/>
    <col min="6" max="8" width="9.8515625" style="0" customWidth="1"/>
  </cols>
  <sheetData>
    <row r="1" spans="1:8" ht="12.75">
      <c r="A1" s="158" t="s">
        <v>118</v>
      </c>
      <c r="B1" s="100"/>
      <c r="C1" s="100"/>
      <c r="D1" s="100"/>
      <c r="E1" s="101"/>
      <c r="F1" s="101"/>
      <c r="G1" s="101"/>
      <c r="H1" s="101"/>
    </row>
    <row r="2" spans="1:8" ht="12.75">
      <c r="A2" s="100"/>
      <c r="B2" s="100"/>
      <c r="C2" s="100"/>
      <c r="D2" s="100"/>
      <c r="E2" s="56" t="s">
        <v>239</v>
      </c>
      <c r="F2" s="56"/>
      <c r="G2" s="56" t="s">
        <v>136</v>
      </c>
      <c r="H2" s="56"/>
    </row>
    <row r="3" spans="1:8" ht="12.75">
      <c r="A3" s="102" t="s">
        <v>137</v>
      </c>
      <c r="B3" s="100"/>
      <c r="C3" s="100"/>
      <c r="D3" s="100"/>
      <c r="E3" s="56" t="s">
        <v>138</v>
      </c>
      <c r="F3" s="56"/>
      <c r="G3" s="56" t="s">
        <v>138</v>
      </c>
      <c r="H3" s="56"/>
    </row>
    <row r="4" spans="5:8" ht="12.75">
      <c r="E4" s="103" t="s">
        <v>11</v>
      </c>
      <c r="F4" s="103" t="s">
        <v>12</v>
      </c>
      <c r="G4" s="103" t="s">
        <v>11</v>
      </c>
      <c r="H4" s="103" t="s">
        <v>12</v>
      </c>
    </row>
    <row r="5" spans="1:8" ht="12.75">
      <c r="A5" s="102" t="s">
        <v>139</v>
      </c>
      <c r="E5" s="101"/>
      <c r="F5" s="104">
        <v>0.702804</v>
      </c>
      <c r="G5" s="101"/>
      <c r="H5" s="104">
        <v>0.702804</v>
      </c>
    </row>
    <row r="6" spans="1:8" ht="12.75">
      <c r="A6" s="101" t="s">
        <v>140</v>
      </c>
      <c r="B6" s="101"/>
      <c r="C6" s="101"/>
      <c r="D6" s="101"/>
      <c r="E6" s="105">
        <v>441682</v>
      </c>
      <c r="F6" s="105">
        <f>E6/F$5</f>
        <v>628456.8670639325</v>
      </c>
      <c r="G6" s="105">
        <v>540701</v>
      </c>
      <c r="H6" s="105">
        <f>G6/H$5</f>
        <v>769348.2108809854</v>
      </c>
    </row>
    <row r="7" spans="1:8" ht="12.75">
      <c r="A7" s="101" t="s">
        <v>141</v>
      </c>
      <c r="B7" s="101"/>
      <c r="C7" s="101"/>
      <c r="D7" s="101"/>
      <c r="E7" s="105"/>
      <c r="F7" s="105"/>
      <c r="G7" s="105"/>
      <c r="H7" s="105"/>
    </row>
    <row r="8" spans="1:8" ht="12.75">
      <c r="A8" s="101" t="s">
        <v>142</v>
      </c>
      <c r="B8" s="101"/>
      <c r="C8" s="101"/>
      <c r="D8" s="101"/>
      <c r="E8" s="105">
        <v>1523245</v>
      </c>
      <c r="F8" s="105">
        <f>E8/F$5</f>
        <v>2167382.371187415</v>
      </c>
      <c r="G8" s="105">
        <v>1285106</v>
      </c>
      <c r="H8" s="105">
        <f>G8/H$5</f>
        <v>1828541.101075122</v>
      </c>
    </row>
    <row r="9" spans="1:8" ht="12.75">
      <c r="A9" s="101" t="s">
        <v>143</v>
      </c>
      <c r="B9" s="101"/>
      <c r="C9" s="101"/>
      <c r="D9" s="101"/>
      <c r="E9" s="105">
        <v>36438</v>
      </c>
      <c r="F9" s="105">
        <f>E9/F$5</f>
        <v>51846.603035839296</v>
      </c>
      <c r="G9" s="105">
        <v>32602</v>
      </c>
      <c r="H9" s="105">
        <f>G9/H$5</f>
        <v>46388.46677025173</v>
      </c>
    </row>
    <row r="10" spans="1:8" ht="12.75">
      <c r="A10" s="101" t="s">
        <v>144</v>
      </c>
      <c r="B10" s="101"/>
      <c r="C10" s="101"/>
      <c r="D10" s="101"/>
      <c r="E10" s="105"/>
      <c r="F10" s="105"/>
      <c r="G10" s="105"/>
      <c r="H10" s="105"/>
    </row>
    <row r="11" spans="1:8" ht="12.75">
      <c r="A11" s="101" t="s">
        <v>145</v>
      </c>
      <c r="B11" s="101"/>
      <c r="C11" s="101"/>
      <c r="D11" s="101"/>
      <c r="E11" s="105">
        <v>174500</v>
      </c>
      <c r="F11" s="105">
        <f>E11/F$5</f>
        <v>248291.13095542998</v>
      </c>
      <c r="G11" s="105">
        <v>116300</v>
      </c>
      <c r="H11" s="105">
        <f>G11/H$5</f>
        <v>165479.9915765989</v>
      </c>
    </row>
    <row r="12" spans="1:8" ht="12.75">
      <c r="A12" s="101" t="s">
        <v>146</v>
      </c>
      <c r="B12" s="101"/>
      <c r="C12" s="101"/>
      <c r="D12" s="101"/>
      <c r="E12" s="107">
        <v>-1618</v>
      </c>
      <c r="F12" s="107">
        <f>E12/F$5</f>
        <v>-2302.2065896039294</v>
      </c>
      <c r="G12" s="105">
        <v>8862</v>
      </c>
      <c r="H12" s="105">
        <f>G12/H$5</f>
        <v>12609.489985828197</v>
      </c>
    </row>
    <row r="13" spans="1:8" ht="12.75">
      <c r="A13" s="101" t="s">
        <v>147</v>
      </c>
      <c r="B13" s="101"/>
      <c r="C13" s="101"/>
      <c r="D13" s="101"/>
      <c r="E13" s="107">
        <v>227</v>
      </c>
      <c r="F13" s="107">
        <f>E13/F$5</f>
        <v>322.9919010136539</v>
      </c>
      <c r="G13" s="107">
        <v>-195</v>
      </c>
      <c r="H13" s="107">
        <f>G13/H$5</f>
        <v>-277.46000307340313</v>
      </c>
    </row>
    <row r="14" spans="1:8" ht="12.75">
      <c r="A14" s="101" t="s">
        <v>148</v>
      </c>
      <c r="B14" s="101"/>
      <c r="C14" s="101"/>
      <c r="D14" s="101"/>
      <c r="E14" s="105">
        <v>342130</v>
      </c>
      <c r="F14" s="105">
        <f>E14/F5</f>
        <v>486807.13257181237</v>
      </c>
      <c r="G14" s="105">
        <v>313103</v>
      </c>
      <c r="H14" s="105">
        <f>G14/H5</f>
        <v>445505.432524573</v>
      </c>
    </row>
    <row r="15" spans="1:8" ht="12.75">
      <c r="A15" s="101" t="s">
        <v>149</v>
      </c>
      <c r="B15" s="101"/>
      <c r="C15" s="101"/>
      <c r="D15" s="101"/>
      <c r="E15" s="107">
        <v>25807</v>
      </c>
      <c r="F15" s="107">
        <f>E15/F5</f>
        <v>36720.05281700161</v>
      </c>
      <c r="G15" s="107">
        <v>-42851</v>
      </c>
      <c r="H15" s="107">
        <f>G15/H5</f>
        <v>-60971.47995742768</v>
      </c>
    </row>
    <row r="16" spans="1:8" ht="12.75">
      <c r="A16" s="101" t="s">
        <v>150</v>
      </c>
      <c r="F16" s="106"/>
      <c r="H16" s="106"/>
    </row>
    <row r="17" spans="1:8" ht="12.75">
      <c r="A17" s="101" t="s">
        <v>151</v>
      </c>
      <c r="E17" s="107">
        <v>-1216939</v>
      </c>
      <c r="F17" s="107">
        <f>E17/F$5</f>
        <v>-1731548.1983597134</v>
      </c>
      <c r="G17" s="105">
        <v>18049</v>
      </c>
      <c r="H17" s="105">
        <f>G17/H$5</f>
        <v>25681.413310112064</v>
      </c>
    </row>
    <row r="18" spans="1:8" ht="12.75">
      <c r="A18" s="101" t="s">
        <v>152</v>
      </c>
      <c r="B18" s="101"/>
      <c r="C18" s="101"/>
      <c r="D18" s="101"/>
      <c r="E18" s="107">
        <v>-1674337</v>
      </c>
      <c r="F18" s="107">
        <f>E18/F$5</f>
        <v>-2382366.9187995517</v>
      </c>
      <c r="G18" s="107">
        <v>-991709</v>
      </c>
      <c r="H18" s="107">
        <f>G18/H$5</f>
        <v>-1411074.7804508796</v>
      </c>
    </row>
    <row r="19" spans="1:8" ht="12.75">
      <c r="A19" s="101" t="s">
        <v>153</v>
      </c>
      <c r="B19" s="101"/>
      <c r="C19" s="101"/>
      <c r="D19" s="101"/>
      <c r="E19" s="151">
        <v>202582</v>
      </c>
      <c r="F19" s="151">
        <f>E19/F$5</f>
        <v>288248.2171416213</v>
      </c>
      <c r="G19" s="108">
        <v>-1753238</v>
      </c>
      <c r="H19" s="108">
        <f>G19/H$5</f>
        <v>-2494632.927530293</v>
      </c>
    </row>
    <row r="20" spans="1:8" ht="12.75">
      <c r="A20" s="100" t="s">
        <v>154</v>
      </c>
      <c r="B20" s="101"/>
      <c r="C20" s="101"/>
      <c r="D20" s="101"/>
      <c r="E20" s="109">
        <f>SUM(E6:E19)</f>
        <v>-146283</v>
      </c>
      <c r="F20" s="109">
        <f>SUM(F6:F19)</f>
        <v>-208141.9570748033</v>
      </c>
      <c r="G20" s="109">
        <f>SUM(G6:G19)</f>
        <v>-473270</v>
      </c>
      <c r="H20" s="109">
        <f>SUM(H6:H19)</f>
        <v>-673402.5418182025</v>
      </c>
    </row>
    <row r="21" spans="1:8" ht="12.75">
      <c r="A21" s="101"/>
      <c r="B21" s="101"/>
      <c r="C21" s="101"/>
      <c r="D21" s="101"/>
      <c r="E21" s="110"/>
      <c r="F21" s="109"/>
      <c r="G21" s="110"/>
      <c r="H21" s="109"/>
    </row>
    <row r="22" spans="1:8" ht="12.75">
      <c r="A22" s="102" t="s">
        <v>155</v>
      </c>
      <c r="B22" s="101"/>
      <c r="C22" s="101"/>
      <c r="D22" s="101"/>
      <c r="E22" s="110"/>
      <c r="F22" s="109"/>
      <c r="G22" s="110"/>
      <c r="H22" s="109"/>
    </row>
    <row r="23" spans="1:8" ht="12.75">
      <c r="A23" s="101" t="s">
        <v>156</v>
      </c>
      <c r="B23" s="101"/>
      <c r="C23" s="101"/>
      <c r="D23" s="101"/>
      <c r="E23" s="107">
        <v>-236283</v>
      </c>
      <c r="F23" s="107">
        <f>E23/F5</f>
        <v>-336200.4200317585</v>
      </c>
      <c r="G23" s="107">
        <v>-934742</v>
      </c>
      <c r="H23" s="107">
        <f>G23/H5</f>
        <v>-1330018.0420145588</v>
      </c>
    </row>
    <row r="24" spans="1:8" ht="12.75">
      <c r="A24" s="101" t="s">
        <v>157</v>
      </c>
      <c r="B24" s="101"/>
      <c r="C24" s="101"/>
      <c r="D24" s="101"/>
      <c r="E24" s="105">
        <v>1618</v>
      </c>
      <c r="F24" s="105">
        <f>E24/F5</f>
        <v>2302.2065896039294</v>
      </c>
      <c r="G24" s="105">
        <v>134136</v>
      </c>
      <c r="H24" s="105">
        <f>G24/H5</f>
        <v>190858.33319104614</v>
      </c>
    </row>
    <row r="25" spans="1:8" ht="12.75">
      <c r="A25" s="101" t="s">
        <v>158</v>
      </c>
      <c r="B25" s="101"/>
      <c r="C25" s="101"/>
      <c r="D25" s="101"/>
      <c r="E25" s="111">
        <v>227</v>
      </c>
      <c r="F25" s="106">
        <f>E25/F5</f>
        <v>322.9919010136539</v>
      </c>
      <c r="G25" s="111">
        <v>195</v>
      </c>
      <c r="H25" s="106">
        <f>G25/H5</f>
        <v>277.46000307340313</v>
      </c>
    </row>
    <row r="26" spans="1:8" ht="12.75">
      <c r="A26" s="101"/>
      <c r="B26" s="101"/>
      <c r="C26" s="101"/>
      <c r="D26" s="101"/>
      <c r="E26" s="72"/>
      <c r="F26" s="112"/>
      <c r="G26" s="72"/>
      <c r="H26" s="112"/>
    </row>
    <row r="27" spans="1:8" ht="12.75">
      <c r="A27" s="101" t="s">
        <v>159</v>
      </c>
      <c r="B27" s="101"/>
      <c r="C27" s="101"/>
      <c r="D27" s="101"/>
      <c r="E27" s="109">
        <f>SUM(E23:E26)</f>
        <v>-234438</v>
      </c>
      <c r="F27" s="109">
        <f>SUM(F23:F26)</f>
        <v>-333575.2215411409</v>
      </c>
      <c r="G27" s="109">
        <f>SUM(G23:G26)</f>
        <v>-800411</v>
      </c>
      <c r="H27" s="109">
        <f>SUM(H23:H26)</f>
        <v>-1138882.2488204394</v>
      </c>
    </row>
    <row r="28" spans="1:8" ht="12.75">
      <c r="A28" s="101"/>
      <c r="B28" s="101"/>
      <c r="C28" s="101"/>
      <c r="D28" s="101"/>
      <c r="E28" s="101"/>
      <c r="F28" s="101"/>
      <c r="G28" s="101"/>
      <c r="H28" s="101"/>
    </row>
    <row r="29" spans="1:3" ht="12.75">
      <c r="A29" s="102" t="s">
        <v>160</v>
      </c>
      <c r="B29" s="113"/>
      <c r="C29" s="113"/>
    </row>
    <row r="30" spans="1:8" ht="12.75">
      <c r="A30" s="101" t="s">
        <v>161</v>
      </c>
      <c r="B30" s="114"/>
      <c r="C30" s="114"/>
      <c r="D30" s="114"/>
      <c r="E30" s="105"/>
      <c r="F30" s="105"/>
      <c r="G30" s="105"/>
      <c r="H30" s="105"/>
    </row>
    <row r="31" spans="1:8" ht="12.75">
      <c r="A31" s="101" t="s">
        <v>162</v>
      </c>
      <c r="B31" s="101"/>
      <c r="C31" s="101"/>
      <c r="D31" s="101"/>
      <c r="E31" s="107"/>
      <c r="F31" s="107"/>
      <c r="G31" s="107"/>
      <c r="H31" s="107"/>
    </row>
    <row r="32" spans="1:8" ht="12.75">
      <c r="A32" s="101" t="s">
        <v>163</v>
      </c>
      <c r="B32" s="101"/>
      <c r="C32" s="101"/>
      <c r="D32" s="101"/>
      <c r="E32" s="105">
        <v>11034316</v>
      </c>
      <c r="F32" s="105">
        <f>E32/F5</f>
        <v>15700417.186014878</v>
      </c>
      <c r="G32" s="105">
        <v>9463819</v>
      </c>
      <c r="H32" s="105">
        <f>G32/H5</f>
        <v>13465801.27603144</v>
      </c>
    </row>
    <row r="33" spans="1:8" ht="12.75">
      <c r="A33" s="101" t="s">
        <v>164</v>
      </c>
      <c r="B33" s="101"/>
      <c r="C33" s="101"/>
      <c r="D33" s="101"/>
      <c r="E33" s="107">
        <v>-10758621</v>
      </c>
      <c r="F33" s="107">
        <f>E33/F5</f>
        <v>-15308138.542182459</v>
      </c>
      <c r="G33" s="107">
        <v>-7913418</v>
      </c>
      <c r="H33" s="107">
        <f>G33/H5</f>
        <v>-11259779.397954479</v>
      </c>
    </row>
    <row r="34" spans="1:8" ht="12.75">
      <c r="A34" s="101" t="s">
        <v>165</v>
      </c>
      <c r="B34" s="101"/>
      <c r="C34" s="101"/>
      <c r="D34" s="101"/>
      <c r="E34" s="107">
        <v>-5655</v>
      </c>
      <c r="F34" s="107">
        <f>E34/F5</f>
        <v>-8046.34008912869</v>
      </c>
      <c r="G34" s="107">
        <v>-4495</v>
      </c>
      <c r="H34" s="107">
        <f>G34/H5</f>
        <v>-6395.8087887946</v>
      </c>
    </row>
    <row r="35" spans="1:8" ht="12.75">
      <c r="A35" s="101" t="s">
        <v>166</v>
      </c>
      <c r="B35" s="101"/>
      <c r="C35" s="101"/>
      <c r="D35" s="101"/>
      <c r="E35" s="107">
        <v>-342130</v>
      </c>
      <c r="F35" s="107">
        <f>E35/F5</f>
        <v>-486807.13257181237</v>
      </c>
      <c r="G35" s="107">
        <v>-313103</v>
      </c>
      <c r="H35" s="107">
        <f>G35/H5</f>
        <v>-445505.432524573</v>
      </c>
    </row>
    <row r="36" spans="1:8" ht="12.75">
      <c r="A36" s="100" t="s">
        <v>167</v>
      </c>
      <c r="B36" s="101"/>
      <c r="C36" s="101"/>
      <c r="D36" s="101"/>
      <c r="E36" s="109">
        <f>E32+E33+E34+E35</f>
        <v>-72090</v>
      </c>
      <c r="F36" s="109">
        <f>SUM(F32:F35)</f>
        <v>-102574.828828522</v>
      </c>
      <c r="G36" s="115">
        <f>G32+G33+G34+G35</f>
        <v>1232803</v>
      </c>
      <c r="H36" s="115">
        <f>SUM(H32:H35)</f>
        <v>1754120.6367635936</v>
      </c>
    </row>
    <row r="37" spans="5:8" ht="12.75">
      <c r="E37" s="101"/>
      <c r="F37" s="101"/>
      <c r="G37" s="101"/>
      <c r="H37" s="101"/>
    </row>
    <row r="38" spans="1:8" ht="12.75">
      <c r="A38" s="101" t="s">
        <v>168</v>
      </c>
      <c r="B38" s="101"/>
      <c r="C38" s="101"/>
      <c r="D38" s="101"/>
      <c r="E38" s="109">
        <f>E20+E27+E36</f>
        <v>-452811</v>
      </c>
      <c r="F38" s="109">
        <f>F20+F27+F36</f>
        <v>-644292.0074444662</v>
      </c>
      <c r="G38" s="109">
        <f>G20+G27+G36</f>
        <v>-40878</v>
      </c>
      <c r="H38" s="109">
        <f>H20+H27+H36</f>
        <v>-58164.15387504827</v>
      </c>
    </row>
    <row r="39" spans="5:8" ht="12.75">
      <c r="E39" s="101"/>
      <c r="F39" s="101"/>
      <c r="G39" s="101"/>
      <c r="H39" s="101"/>
    </row>
    <row r="40" spans="1:8" ht="12.75">
      <c r="A40" s="101" t="s">
        <v>169</v>
      </c>
      <c r="E40" s="105">
        <v>596928</v>
      </c>
      <c r="F40" s="105">
        <f>E40/F5</f>
        <v>849352.0241774379</v>
      </c>
      <c r="G40" s="105">
        <v>567917</v>
      </c>
      <c r="H40" s="105">
        <f>G40/H5</f>
        <v>808073.0900791686</v>
      </c>
    </row>
    <row r="41" spans="1:8" ht="12.75">
      <c r="A41" s="100" t="s">
        <v>170</v>
      </c>
      <c r="E41" s="115">
        <f>E38+E40</f>
        <v>144117</v>
      </c>
      <c r="F41" s="115">
        <f>F38+F40</f>
        <v>205060.01673297165</v>
      </c>
      <c r="G41" s="115">
        <f>G38+G40</f>
        <v>527039</v>
      </c>
      <c r="H41" s="115">
        <f>H38+H40</f>
        <v>749908.9362041203</v>
      </c>
    </row>
    <row r="54" spans="1:9" ht="12.75">
      <c r="A54" s="99">
        <v>8</v>
      </c>
      <c r="B54" s="99"/>
      <c r="C54" s="99"/>
      <c r="D54" s="99"/>
      <c r="E54" s="99"/>
      <c r="F54" s="99"/>
      <c r="G54" s="99"/>
      <c r="H54" s="99"/>
      <c r="I54" s="99"/>
    </row>
    <row r="55" spans="1:9" ht="12.75">
      <c r="A55" s="116" t="s">
        <v>135</v>
      </c>
      <c r="B55" s="116"/>
      <c r="C55" s="116"/>
      <c r="D55" s="116"/>
      <c r="E55" s="116"/>
      <c r="F55" s="116"/>
      <c r="G55" s="116"/>
      <c r="H55" s="116"/>
      <c r="I55" s="1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8.57421875" style="0" customWidth="1"/>
    <col min="3" max="3" width="7.7109375" style="0" customWidth="1"/>
    <col min="4" max="4" width="7.8515625" style="0" customWidth="1"/>
    <col min="5" max="6" width="8.7109375" style="0" customWidth="1"/>
    <col min="7" max="7" width="9.00390625" style="0" customWidth="1"/>
  </cols>
  <sheetData>
    <row r="1" spans="1:8" ht="12.75">
      <c r="A1" s="158" t="s">
        <v>118</v>
      </c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7" t="s">
        <v>171</v>
      </c>
      <c r="B3" s="64"/>
      <c r="C3" s="8"/>
      <c r="D3" s="8"/>
      <c r="E3" s="8"/>
      <c r="F3" s="8"/>
      <c r="G3" s="8"/>
      <c r="H3" s="8"/>
    </row>
    <row r="4" spans="1:8" ht="12.75">
      <c r="A4" s="117" t="s">
        <v>172</v>
      </c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 t="s">
        <v>173</v>
      </c>
      <c r="E5" s="8"/>
      <c r="F5" s="41">
        <v>0.702804</v>
      </c>
      <c r="G5" s="41">
        <v>0.702804</v>
      </c>
      <c r="H5" s="41">
        <v>0.702804</v>
      </c>
    </row>
    <row r="6" spans="1:8" ht="33.75">
      <c r="A6" s="35"/>
      <c r="B6" s="36" t="s">
        <v>174</v>
      </c>
      <c r="C6" s="36" t="s">
        <v>175</v>
      </c>
      <c r="D6" s="36" t="s">
        <v>176</v>
      </c>
      <c r="E6" s="118" t="s">
        <v>177</v>
      </c>
      <c r="F6" s="36" t="s">
        <v>178</v>
      </c>
      <c r="G6" s="36" t="s">
        <v>179</v>
      </c>
      <c r="H6" s="36" t="s">
        <v>180</v>
      </c>
    </row>
    <row r="7" spans="1:8" ht="12.75">
      <c r="A7" s="130" t="s">
        <v>183</v>
      </c>
      <c r="B7" s="120">
        <v>23903205</v>
      </c>
      <c r="C7" s="120"/>
      <c r="D7" s="120">
        <v>4501142</v>
      </c>
      <c r="E7" s="120">
        <f>SUM(B7:D7)</f>
        <v>28404347</v>
      </c>
      <c r="F7" s="120">
        <f>B7/F5</f>
        <v>34011196.57827787</v>
      </c>
      <c r="G7" s="120">
        <f>D7/G5</f>
        <v>6404548.067455507</v>
      </c>
      <c r="H7" s="120">
        <f>E7/H5</f>
        <v>40415744.64573338</v>
      </c>
    </row>
    <row r="8" spans="1:8" ht="12.75">
      <c r="A8" s="121" t="s">
        <v>181</v>
      </c>
      <c r="B8" s="122"/>
      <c r="C8" s="122"/>
      <c r="D8" s="123">
        <v>-310742</v>
      </c>
      <c r="E8" s="123">
        <f>SUM(D8)</f>
        <v>-310742</v>
      </c>
      <c r="F8" s="124"/>
      <c r="G8" s="124">
        <f>D8/F5</f>
        <v>-442146.0321796689</v>
      </c>
      <c r="H8" s="124">
        <f>SUM(G8)</f>
        <v>-442146.0321796689</v>
      </c>
    </row>
    <row r="9" spans="1:8" ht="12.75">
      <c r="A9" s="125" t="s">
        <v>182</v>
      </c>
      <c r="B9" s="126"/>
      <c r="C9" s="124"/>
      <c r="D9" s="120">
        <v>350737</v>
      </c>
      <c r="E9" s="127">
        <f>C9+D9</f>
        <v>350737</v>
      </c>
      <c r="F9" s="120"/>
      <c r="G9" s="120">
        <f>D9/G5</f>
        <v>499053.79024592915</v>
      </c>
      <c r="H9" s="120">
        <f>E9/H5</f>
        <v>499053.79024592915</v>
      </c>
    </row>
    <row r="10" spans="1:8" ht="12.75">
      <c r="A10" s="148" t="s">
        <v>235</v>
      </c>
      <c r="B10" s="126">
        <v>23903205</v>
      </c>
      <c r="C10" s="128">
        <f>SUM(C7:C9)</f>
        <v>0</v>
      </c>
      <c r="D10" s="126">
        <f>SUM(D7:D9)</f>
        <v>4541137</v>
      </c>
      <c r="E10" s="126">
        <f>SUM(B10:D10)</f>
        <v>28444342</v>
      </c>
      <c r="F10" s="126">
        <f>B10/F5</f>
        <v>34011196.57827787</v>
      </c>
      <c r="G10" s="126">
        <f>D10/F5</f>
        <v>6461455.825521767</v>
      </c>
      <c r="H10" s="126">
        <f>SUM(F10:G10)</f>
        <v>40472652.40379964</v>
      </c>
    </row>
    <row r="11" spans="1:8" ht="12.75">
      <c r="A11" s="121" t="s">
        <v>184</v>
      </c>
      <c r="B11" s="37"/>
      <c r="C11" s="128"/>
      <c r="D11" s="38">
        <v>477035</v>
      </c>
      <c r="E11" s="38">
        <v>477035</v>
      </c>
      <c r="F11" s="38"/>
      <c r="G11" s="38">
        <f>D11/G5</f>
        <v>678759.6541852352</v>
      </c>
      <c r="H11" s="38">
        <f>E11/H5</f>
        <v>678759.6541852352</v>
      </c>
    </row>
    <row r="12" spans="1:8" ht="12.75">
      <c r="A12" s="121" t="s">
        <v>181</v>
      </c>
      <c r="B12" s="120"/>
      <c r="C12" s="128"/>
      <c r="D12" s="124">
        <v>-167323</v>
      </c>
      <c r="E12" s="124">
        <f>SUM(D12)</f>
        <v>-167323</v>
      </c>
      <c r="F12" s="124"/>
      <c r="G12" s="124">
        <f>D12/G5</f>
        <v>-238079.1799705181</v>
      </c>
      <c r="H12" s="124">
        <f>E12/H5</f>
        <v>-238079.1799705181</v>
      </c>
    </row>
    <row r="13" spans="1:8" ht="12.75">
      <c r="A13" s="125" t="s">
        <v>234</v>
      </c>
      <c r="B13" s="129"/>
      <c r="C13" s="129"/>
      <c r="D13" s="124">
        <v>-412682</v>
      </c>
      <c r="E13" s="124">
        <f>D13</f>
        <v>-412682</v>
      </c>
      <c r="F13" s="124"/>
      <c r="G13" s="124">
        <f>D13/G5</f>
        <v>-587193.5845555803</v>
      </c>
      <c r="H13" s="124">
        <f>E13/H5</f>
        <v>-587193.5845555803</v>
      </c>
    </row>
    <row r="14" spans="1:8" ht="12.75">
      <c r="A14" s="148" t="s">
        <v>236</v>
      </c>
      <c r="B14" s="126">
        <f>SUM(B10:B13)</f>
        <v>23903205</v>
      </c>
      <c r="C14" s="126">
        <f aca="true" t="shared" si="0" ref="C14:H14">SUM(C10:C13)</f>
        <v>0</v>
      </c>
      <c r="D14" s="126">
        <f t="shared" si="0"/>
        <v>4438167</v>
      </c>
      <c r="E14" s="126">
        <f t="shared" si="0"/>
        <v>28341372</v>
      </c>
      <c r="F14" s="126">
        <f t="shared" si="0"/>
        <v>34011196.57827787</v>
      </c>
      <c r="G14" s="126">
        <f t="shared" si="0"/>
        <v>6314942.715180905</v>
      </c>
      <c r="H14" s="126">
        <f t="shared" si="0"/>
        <v>40326139.293458775</v>
      </c>
    </row>
    <row r="15" spans="1:8" ht="12.75">
      <c r="A15" s="121" t="s">
        <v>237</v>
      </c>
      <c r="D15" s="149">
        <v>441682</v>
      </c>
      <c r="E15" s="149">
        <f>D15</f>
        <v>441682</v>
      </c>
      <c r="F15" s="149"/>
      <c r="G15" s="150">
        <f>D15/G5</f>
        <v>628456.8670639325</v>
      </c>
      <c r="H15" s="150">
        <f>E15/H5</f>
        <v>628456.8670639325</v>
      </c>
    </row>
    <row r="16" spans="1:8" ht="12.75">
      <c r="A16" s="119" t="s">
        <v>238</v>
      </c>
      <c r="B16" s="131">
        <f>SUM(B14)</f>
        <v>23903205</v>
      </c>
      <c r="C16" s="128">
        <v>0</v>
      </c>
      <c r="D16" s="131">
        <f>SUM(D14:D15)</f>
        <v>4879849</v>
      </c>
      <c r="E16" s="131">
        <f>SUM(E14:E15)</f>
        <v>28783054</v>
      </c>
      <c r="F16" s="131">
        <f>SUM(F14:F15)</f>
        <v>34011196.57827787</v>
      </c>
      <c r="G16" s="131">
        <f>SUM(G14:G15)</f>
        <v>6943399.582244837</v>
      </c>
      <c r="H16" s="131">
        <f>SUM(H14:H15)</f>
        <v>40954596.16052271</v>
      </c>
    </row>
    <row r="17" spans="2:8" ht="12.75">
      <c r="B17" s="132"/>
      <c r="C17" s="132"/>
      <c r="D17" s="132"/>
      <c r="E17" s="132"/>
      <c r="F17" s="132"/>
      <c r="G17" s="132"/>
      <c r="H17" s="132"/>
    </row>
    <row r="18" spans="3:8" ht="12.75">
      <c r="C18" s="8"/>
      <c r="D18" s="8"/>
      <c r="E18" s="8"/>
      <c r="F18" s="8"/>
      <c r="G18" s="8"/>
      <c r="H18" s="8"/>
    </row>
    <row r="19" spans="1:8" ht="12.75">
      <c r="A19" s="33"/>
      <c r="B19" s="33"/>
      <c r="C19" s="8"/>
      <c r="D19" s="8"/>
      <c r="E19" s="8"/>
      <c r="F19" s="8"/>
      <c r="G19" s="8"/>
      <c r="H19" s="8"/>
    </row>
    <row r="20" spans="1:2" ht="12.75">
      <c r="A20" s="8" t="s">
        <v>28</v>
      </c>
      <c r="B20" s="8"/>
    </row>
    <row r="21" spans="1:2" ht="12.75">
      <c r="A21" s="8" t="s">
        <v>185</v>
      </c>
      <c r="B21" s="8"/>
    </row>
    <row r="52" spans="1:8" ht="12.75">
      <c r="A52" s="133">
        <v>9</v>
      </c>
      <c r="B52" s="133"/>
      <c r="C52" s="133"/>
      <c r="D52" s="133"/>
      <c r="E52" s="133"/>
      <c r="F52" s="133"/>
      <c r="G52" s="133"/>
      <c r="H52" s="133"/>
    </row>
    <row r="53" spans="1:8" ht="12.75">
      <c r="A53" s="12" t="s">
        <v>135</v>
      </c>
      <c r="B53" s="12"/>
      <c r="C53" s="12"/>
      <c r="D53" s="12"/>
      <c r="E53" s="12"/>
      <c r="F53" s="12"/>
      <c r="G53" s="12"/>
      <c r="H53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9">
      <selection activeCell="A55" sqref="A55"/>
    </sheetView>
  </sheetViews>
  <sheetFormatPr defaultColWidth="9.140625" defaultRowHeight="12.75"/>
  <sheetData>
    <row r="1" spans="1:9" ht="12.75">
      <c r="A1" s="134" t="s">
        <v>59</v>
      </c>
      <c r="B1" s="134"/>
      <c r="C1" s="134"/>
      <c r="D1" s="134"/>
      <c r="E1" s="134"/>
      <c r="F1" s="134"/>
      <c r="G1" s="134"/>
      <c r="H1" s="134"/>
      <c r="I1" s="10"/>
    </row>
    <row r="2" spans="1:9" ht="12.75">
      <c r="A2" s="9" t="s">
        <v>186</v>
      </c>
      <c r="B2" s="8"/>
      <c r="C2" s="8"/>
      <c r="D2" s="8"/>
      <c r="E2" s="8"/>
      <c r="F2" s="8"/>
      <c r="G2" s="8"/>
      <c r="H2" s="8"/>
      <c r="I2" s="10"/>
    </row>
    <row r="3" spans="1:9" ht="12.75">
      <c r="A3" s="8" t="s">
        <v>245</v>
      </c>
      <c r="B3" s="8"/>
      <c r="C3" s="8"/>
      <c r="D3" s="8"/>
      <c r="E3" s="8"/>
      <c r="F3" s="8"/>
      <c r="G3" s="8"/>
      <c r="H3" s="8"/>
      <c r="I3" s="10"/>
    </row>
    <row r="4" spans="1:9" ht="12.75">
      <c r="A4" s="8" t="s">
        <v>246</v>
      </c>
      <c r="B4" s="8"/>
      <c r="C4" s="8"/>
      <c r="D4" s="8"/>
      <c r="E4" s="8"/>
      <c r="F4" s="8"/>
      <c r="G4" s="8"/>
      <c r="H4" s="8"/>
      <c r="I4" s="10"/>
    </row>
    <row r="5" spans="1:9" ht="12.75">
      <c r="A5" s="8" t="s">
        <v>187</v>
      </c>
      <c r="B5" s="8"/>
      <c r="C5" s="8"/>
      <c r="D5" s="8"/>
      <c r="E5" s="8"/>
      <c r="F5" s="8"/>
      <c r="G5" s="8"/>
      <c r="H5" s="8"/>
      <c r="I5" s="10"/>
    </row>
    <row r="6" spans="1:9" ht="12.75">
      <c r="A6" s="8" t="s">
        <v>188</v>
      </c>
      <c r="B6" s="8"/>
      <c r="C6" s="8"/>
      <c r="D6" s="8"/>
      <c r="E6" s="8"/>
      <c r="F6" s="8"/>
      <c r="G6" s="8"/>
      <c r="H6" s="8"/>
      <c r="I6" s="10"/>
    </row>
    <row r="7" spans="1:9" ht="12.75">
      <c r="A7" s="8"/>
      <c r="B7" s="8"/>
      <c r="C7" s="8"/>
      <c r="D7" s="8"/>
      <c r="E7" s="8"/>
      <c r="F7" s="8"/>
      <c r="G7" s="8"/>
      <c r="H7" s="8"/>
      <c r="I7" s="10"/>
    </row>
    <row r="8" spans="1:9" ht="12.75">
      <c r="A8" s="8" t="s">
        <v>247</v>
      </c>
      <c r="B8" s="8"/>
      <c r="C8" s="8"/>
      <c r="D8" s="8"/>
      <c r="E8" s="8"/>
      <c r="F8" s="8"/>
      <c r="G8" s="8"/>
      <c r="H8" s="8"/>
      <c r="I8" s="10"/>
    </row>
    <row r="9" spans="1:9" ht="12.75">
      <c r="A9" s="8" t="s">
        <v>189</v>
      </c>
      <c r="B9" s="8"/>
      <c r="C9" s="8"/>
      <c r="D9" s="8"/>
      <c r="E9" s="8"/>
      <c r="F9" s="8"/>
      <c r="G9" s="8"/>
      <c r="H9" s="8"/>
      <c r="I9" s="10"/>
    </row>
    <row r="10" spans="1:9" ht="12.75">
      <c r="A10" s="8"/>
      <c r="B10" s="8"/>
      <c r="C10" s="8"/>
      <c r="D10" s="8"/>
      <c r="E10" s="32">
        <v>2008</v>
      </c>
      <c r="F10" s="32"/>
      <c r="G10" s="32">
        <v>2007</v>
      </c>
      <c r="H10" s="8"/>
      <c r="I10" s="10"/>
    </row>
    <row r="11" spans="1:9" ht="12.75">
      <c r="A11" s="8"/>
      <c r="B11" s="8"/>
      <c r="C11" s="8"/>
      <c r="D11" s="8"/>
      <c r="E11" s="32" t="s">
        <v>190</v>
      </c>
      <c r="F11" s="32"/>
      <c r="G11" s="32" t="s">
        <v>190</v>
      </c>
      <c r="H11" s="8"/>
      <c r="I11" s="10"/>
    </row>
    <row r="12" spans="1:9" ht="12.75">
      <c r="A12" s="8" t="s">
        <v>13</v>
      </c>
      <c r="B12" s="8"/>
      <c r="C12" s="8"/>
      <c r="D12" s="8"/>
      <c r="E12" s="39" t="s">
        <v>14</v>
      </c>
      <c r="F12" s="39"/>
      <c r="G12" s="39" t="s">
        <v>14</v>
      </c>
      <c r="H12" s="10"/>
      <c r="I12" s="10"/>
    </row>
    <row r="13" spans="1:9" ht="12.75">
      <c r="A13" s="8" t="s">
        <v>248</v>
      </c>
      <c r="B13" s="8"/>
      <c r="C13" s="8"/>
      <c r="D13" s="8"/>
      <c r="E13" s="39" t="s">
        <v>241</v>
      </c>
      <c r="F13" s="39"/>
      <c r="G13" s="39" t="s">
        <v>240</v>
      </c>
      <c r="H13" s="10"/>
      <c r="I13" s="10"/>
    </row>
    <row r="14" spans="1:9" ht="12.75">
      <c r="A14" s="8" t="s">
        <v>191</v>
      </c>
      <c r="B14" s="8"/>
      <c r="C14" s="8"/>
      <c r="D14" s="8"/>
      <c r="E14" s="39" t="s">
        <v>240</v>
      </c>
      <c r="F14" s="39"/>
      <c r="G14" s="39" t="s">
        <v>16</v>
      </c>
      <c r="H14" s="10"/>
      <c r="I14" s="10"/>
    </row>
    <row r="15" spans="1:9" ht="12.75">
      <c r="A15" s="8" t="s">
        <v>192</v>
      </c>
      <c r="B15" s="8"/>
      <c r="C15" s="8"/>
      <c r="D15" s="8"/>
      <c r="E15" s="39" t="s">
        <v>242</v>
      </c>
      <c r="F15" s="39"/>
      <c r="G15" s="39" t="s">
        <v>17</v>
      </c>
      <c r="H15" s="10"/>
      <c r="I15" s="10"/>
    </row>
    <row r="16" spans="1:9" ht="12.75">
      <c r="A16" s="8" t="s">
        <v>18</v>
      </c>
      <c r="B16" s="8"/>
      <c r="C16" s="8"/>
      <c r="D16" s="8"/>
      <c r="E16" s="39" t="s">
        <v>19</v>
      </c>
      <c r="F16" s="39"/>
      <c r="G16" s="39" t="s">
        <v>19</v>
      </c>
      <c r="H16" s="10"/>
      <c r="I16" s="10"/>
    </row>
    <row r="17" spans="1:9" ht="12.75">
      <c r="A17" s="8" t="s">
        <v>20</v>
      </c>
      <c r="B17" s="8"/>
      <c r="C17" s="8"/>
      <c r="D17" s="8"/>
      <c r="E17" s="39" t="s">
        <v>243</v>
      </c>
      <c r="F17" s="39"/>
      <c r="G17" s="39" t="s">
        <v>21</v>
      </c>
      <c r="H17" s="10"/>
      <c r="I17" s="10"/>
    </row>
    <row r="18" spans="1:9" ht="12.75">
      <c r="A18" s="8" t="s">
        <v>193</v>
      </c>
      <c r="B18" s="8"/>
      <c r="C18" s="8"/>
      <c r="D18" s="8"/>
      <c r="E18" s="39" t="s">
        <v>23</v>
      </c>
      <c r="F18" s="39"/>
      <c r="G18" s="39" t="s">
        <v>23</v>
      </c>
      <c r="H18" s="10"/>
      <c r="I18" s="10"/>
    </row>
    <row r="19" spans="1:9" ht="12.75">
      <c r="A19" s="8" t="s">
        <v>24</v>
      </c>
      <c r="B19" s="8"/>
      <c r="C19" s="8"/>
      <c r="D19" s="8"/>
      <c r="E19" s="39" t="s">
        <v>22</v>
      </c>
      <c r="F19" s="39"/>
      <c r="G19" s="39" t="s">
        <v>22</v>
      </c>
      <c r="H19" s="10"/>
      <c r="I19" s="10"/>
    </row>
    <row r="20" spans="1:9" ht="12.75">
      <c r="A20" s="8" t="s">
        <v>194</v>
      </c>
      <c r="B20" s="8"/>
      <c r="C20" s="8"/>
      <c r="D20" s="8"/>
      <c r="E20" s="40" t="s">
        <v>244</v>
      </c>
      <c r="F20" s="40"/>
      <c r="G20" s="40" t="s">
        <v>25</v>
      </c>
      <c r="H20" s="10"/>
      <c r="I20" s="10"/>
    </row>
    <row r="21" spans="1:9" ht="12.75">
      <c r="A21" s="8"/>
      <c r="B21" s="8"/>
      <c r="C21" s="8"/>
      <c r="D21" s="8"/>
      <c r="E21" s="135">
        <v>1</v>
      </c>
      <c r="F21" s="136"/>
      <c r="G21" s="137" t="s">
        <v>26</v>
      </c>
      <c r="H21" s="8"/>
      <c r="I21" s="10"/>
    </row>
    <row r="22" spans="1:9" ht="12.75">
      <c r="A22" s="9" t="s">
        <v>195</v>
      </c>
      <c r="B22" s="8"/>
      <c r="C22" s="8"/>
      <c r="D22" s="8"/>
      <c r="E22" s="32"/>
      <c r="F22" s="9"/>
      <c r="G22" s="137"/>
      <c r="H22" s="8"/>
      <c r="I22" s="10"/>
    </row>
    <row r="23" spans="1:8" ht="12.75">
      <c r="A23" s="64" t="s">
        <v>196</v>
      </c>
      <c r="B23" s="8"/>
      <c r="C23" s="8"/>
      <c r="D23" s="8"/>
      <c r="E23" s="138" t="s">
        <v>249</v>
      </c>
      <c r="F23" s="138"/>
      <c r="G23" s="138" t="s">
        <v>197</v>
      </c>
      <c r="H23" s="138"/>
    </row>
    <row r="24" spans="1:8" ht="12.75">
      <c r="A24" s="8"/>
      <c r="B24" s="8"/>
      <c r="C24" s="8"/>
      <c r="D24" s="8"/>
      <c r="E24" s="27" t="s">
        <v>198</v>
      </c>
      <c r="F24" s="27"/>
      <c r="G24" s="27" t="s">
        <v>198</v>
      </c>
      <c r="H24" s="27"/>
    </row>
    <row r="25" spans="1:9" ht="12.75">
      <c r="A25" s="8"/>
      <c r="B25" s="8"/>
      <c r="C25" s="8"/>
      <c r="D25" s="8"/>
      <c r="E25" s="22" t="s">
        <v>11</v>
      </c>
      <c r="F25" s="32" t="s">
        <v>12</v>
      </c>
      <c r="G25" s="22" t="s">
        <v>11</v>
      </c>
      <c r="H25" s="32" t="s">
        <v>12</v>
      </c>
      <c r="I25" s="10"/>
    </row>
    <row r="26" spans="1:9" ht="12.75">
      <c r="A26" s="8"/>
      <c r="B26" s="8"/>
      <c r="C26" s="8"/>
      <c r="D26" s="8"/>
      <c r="F26" s="41">
        <v>0.702804</v>
      </c>
      <c r="H26" s="41">
        <v>0.702804</v>
      </c>
      <c r="I26" s="10"/>
    </row>
    <row r="27" spans="1:9" ht="12.75">
      <c r="A27" s="8" t="s">
        <v>79</v>
      </c>
      <c r="B27" s="8"/>
      <c r="C27" s="8"/>
      <c r="D27" s="8"/>
      <c r="E27" s="24">
        <v>3693115</v>
      </c>
      <c r="F27" s="24">
        <f aca="true" t="shared" si="0" ref="F27:H32">E27/F$26</f>
        <v>5254829.226925288</v>
      </c>
      <c r="G27" s="24">
        <v>2929274</v>
      </c>
      <c r="H27" s="24">
        <f t="shared" si="0"/>
        <v>4167981.4002196915</v>
      </c>
      <c r="I27" s="10"/>
    </row>
    <row r="28" spans="1:9" ht="12.75">
      <c r="A28" s="8" t="s">
        <v>199</v>
      </c>
      <c r="B28" s="8"/>
      <c r="C28" s="8"/>
      <c r="D28" s="8"/>
      <c r="E28" s="24">
        <v>493601</v>
      </c>
      <c r="F28" s="24">
        <f t="shared" si="0"/>
        <v>702330.9486001787</v>
      </c>
      <c r="G28" s="24">
        <v>460032</v>
      </c>
      <c r="H28" s="24">
        <f t="shared" si="0"/>
        <v>654566.564789045</v>
      </c>
      <c r="I28" s="10"/>
    </row>
    <row r="29" spans="1:9" ht="12.75">
      <c r="A29" s="8" t="s">
        <v>200</v>
      </c>
      <c r="B29" s="8"/>
      <c r="C29" s="8"/>
      <c r="D29" s="8"/>
      <c r="E29" s="24">
        <v>115091</v>
      </c>
      <c r="F29" s="24">
        <f t="shared" si="0"/>
        <v>163759.7395575438</v>
      </c>
      <c r="G29" s="24">
        <v>96578</v>
      </c>
      <c r="H29" s="24">
        <f t="shared" si="0"/>
        <v>137418.11372729807</v>
      </c>
      <c r="I29" s="10"/>
    </row>
    <row r="30" spans="1:9" ht="12.75">
      <c r="A30" s="8" t="s">
        <v>201</v>
      </c>
      <c r="B30" s="8"/>
      <c r="C30" s="8"/>
      <c r="D30" s="8"/>
      <c r="E30" s="24">
        <v>656320</v>
      </c>
      <c r="F30" s="24">
        <f t="shared" si="0"/>
        <v>933859.2267545433</v>
      </c>
      <c r="G30" s="24">
        <v>466810</v>
      </c>
      <c r="H30" s="24">
        <f t="shared" si="0"/>
        <v>664210.7899215145</v>
      </c>
      <c r="I30" s="10"/>
    </row>
    <row r="31" spans="1:9" ht="12.75">
      <c r="A31" s="8" t="s">
        <v>202</v>
      </c>
      <c r="B31" s="8"/>
      <c r="C31" s="8"/>
      <c r="D31" s="8"/>
      <c r="E31" s="24">
        <v>36437</v>
      </c>
      <c r="F31" s="24">
        <f t="shared" si="0"/>
        <v>51845.180164028665</v>
      </c>
      <c r="G31" s="24">
        <v>32602</v>
      </c>
      <c r="H31" s="24">
        <f t="shared" si="0"/>
        <v>46388.46677025173</v>
      </c>
      <c r="I31" s="10"/>
    </row>
    <row r="32" spans="1:9" ht="12.75">
      <c r="A32" s="8" t="s">
        <v>194</v>
      </c>
      <c r="B32" s="8"/>
      <c r="C32" s="8"/>
      <c r="D32" s="8"/>
      <c r="E32" s="24">
        <v>250536</v>
      </c>
      <c r="F32" s="24">
        <f t="shared" si="0"/>
        <v>356480.6119487083</v>
      </c>
      <c r="G32" s="24">
        <v>90809</v>
      </c>
      <c r="H32" s="24">
        <f t="shared" si="0"/>
        <v>129209.56625175725</v>
      </c>
      <c r="I32" s="10"/>
    </row>
    <row r="33" spans="1:9" ht="13.5" thickBot="1">
      <c r="A33" s="9" t="s">
        <v>203</v>
      </c>
      <c r="B33" s="8"/>
      <c r="C33" s="8"/>
      <c r="D33" s="8"/>
      <c r="E33" s="42">
        <f>SUM(E27:E32)</f>
        <v>5245100</v>
      </c>
      <c r="F33" s="42">
        <f>SUM(F27:F32)</f>
        <v>7463104.933950291</v>
      </c>
      <c r="G33" s="139">
        <f>SUM(G27:G32)</f>
        <v>4076105</v>
      </c>
      <c r="H33" s="139">
        <f>G33/F26</f>
        <v>5799774.901679558</v>
      </c>
      <c r="I33" s="10"/>
    </row>
    <row r="34" spans="1:9" ht="13.5" thickTop="1">
      <c r="A34" s="64" t="s">
        <v>204</v>
      </c>
      <c r="B34" s="8"/>
      <c r="C34" s="8"/>
      <c r="D34" s="8"/>
      <c r="E34" s="90"/>
      <c r="F34" s="90"/>
      <c r="G34" s="90"/>
      <c r="H34" s="90"/>
      <c r="I34" s="10"/>
    </row>
    <row r="35" spans="1:9" ht="12.75">
      <c r="A35" s="8" t="s">
        <v>205</v>
      </c>
      <c r="B35" s="8"/>
      <c r="C35" s="8"/>
      <c r="D35" s="8"/>
      <c r="E35" s="140">
        <v>1216975</v>
      </c>
      <c r="F35" s="140">
        <f aca="true" t="shared" si="1" ref="F35:F40">E35/F$26</f>
        <v>1731599.421744896</v>
      </c>
      <c r="G35" s="140">
        <v>1096645</v>
      </c>
      <c r="H35" s="140">
        <f aca="true" t="shared" si="2" ref="H35:H40">G35/H$26</f>
        <v>1560385.256771447</v>
      </c>
      <c r="I35" s="10"/>
    </row>
    <row r="36" spans="1:9" ht="12.75">
      <c r="A36" s="8" t="s">
        <v>206</v>
      </c>
      <c r="B36" s="8"/>
      <c r="C36" s="8"/>
      <c r="D36" s="8"/>
      <c r="E36" s="140">
        <v>308381</v>
      </c>
      <c r="F36" s="140">
        <f t="shared" si="1"/>
        <v>438786.63183476473</v>
      </c>
      <c r="G36" s="140">
        <v>251259</v>
      </c>
      <c r="H36" s="140">
        <f t="shared" si="2"/>
        <v>357509.34826779587</v>
      </c>
      <c r="I36" s="10"/>
    </row>
    <row r="37" spans="1:9" ht="12.75">
      <c r="A37" s="8" t="s">
        <v>207</v>
      </c>
      <c r="B37" s="8"/>
      <c r="C37" s="8"/>
      <c r="D37" s="8"/>
      <c r="E37" s="140">
        <v>86745</v>
      </c>
      <c r="F37" s="140">
        <f t="shared" si="1"/>
        <v>123427.0152133454</v>
      </c>
      <c r="G37" s="140">
        <v>82586</v>
      </c>
      <c r="H37" s="140">
        <f t="shared" si="2"/>
        <v>117509.29135292344</v>
      </c>
      <c r="I37" s="10"/>
    </row>
    <row r="38" spans="1:9" ht="12.75">
      <c r="A38" s="8" t="s">
        <v>208</v>
      </c>
      <c r="B38" s="8"/>
      <c r="C38" s="8"/>
      <c r="D38" s="8"/>
      <c r="E38" s="140">
        <v>50600</v>
      </c>
      <c r="F38" s="140">
        <f t="shared" si="1"/>
        <v>71997.31361802152</v>
      </c>
      <c r="G38" s="140">
        <v>80400</v>
      </c>
      <c r="H38" s="140">
        <f t="shared" si="2"/>
        <v>114398.89357488006</v>
      </c>
      <c r="I38" s="10"/>
    </row>
    <row r="39" spans="1:9" ht="12.75">
      <c r="A39" s="8" t="s">
        <v>250</v>
      </c>
      <c r="B39" s="8"/>
      <c r="C39" s="8"/>
      <c r="D39" s="8"/>
      <c r="E39" s="140">
        <v>14282</v>
      </c>
      <c r="F39" s="140">
        <f t="shared" si="1"/>
        <v>20321.45519945817</v>
      </c>
      <c r="G39" s="140">
        <v>14074</v>
      </c>
      <c r="H39" s="140">
        <f t="shared" si="2"/>
        <v>20025.49786284654</v>
      </c>
      <c r="I39" s="10"/>
    </row>
    <row r="40" spans="1:9" ht="12.75">
      <c r="A40" s="8" t="s">
        <v>194</v>
      </c>
      <c r="B40" s="8"/>
      <c r="C40" s="8"/>
      <c r="D40" s="8"/>
      <c r="E40" s="140">
        <v>142380</v>
      </c>
      <c r="F40" s="140">
        <f t="shared" si="1"/>
        <v>202588.48839790327</v>
      </c>
      <c r="G40" s="140">
        <v>17604</v>
      </c>
      <c r="H40" s="140">
        <f t="shared" si="2"/>
        <v>25048.235354380453</v>
      </c>
      <c r="I40" s="10"/>
    </row>
    <row r="41" spans="1:9" ht="13.5" thickBot="1">
      <c r="A41" s="9" t="s">
        <v>203</v>
      </c>
      <c r="B41" s="9"/>
      <c r="C41" s="9"/>
      <c r="D41" s="9"/>
      <c r="E41" s="139">
        <f>SUM(E35:E40)</f>
        <v>1819363</v>
      </c>
      <c r="F41" s="139">
        <f>SUM(F35:F40)</f>
        <v>2588720.3260083892</v>
      </c>
      <c r="G41" s="139">
        <f>SUM(G35:G40)</f>
        <v>1542568</v>
      </c>
      <c r="H41" s="139">
        <f>G41/H26</f>
        <v>2194876.5231842734</v>
      </c>
      <c r="I41" s="10"/>
    </row>
    <row r="42" spans="1:9" ht="13.5" thickTop="1">
      <c r="A42" s="64" t="s">
        <v>209</v>
      </c>
      <c r="B42" s="8"/>
      <c r="C42" s="8"/>
      <c r="D42" s="8"/>
      <c r="E42" s="8"/>
      <c r="F42" s="8"/>
      <c r="G42" s="8"/>
      <c r="H42" s="8"/>
      <c r="I42" s="10"/>
    </row>
    <row r="43" spans="1:9" ht="12.75">
      <c r="A43" s="8" t="s">
        <v>210</v>
      </c>
      <c r="B43" s="8"/>
      <c r="C43" s="8"/>
      <c r="D43" s="8"/>
      <c r="E43" s="24">
        <v>1517180</v>
      </c>
      <c r="F43" s="24">
        <f>E43/F26</f>
        <v>2158752.6536559267</v>
      </c>
      <c r="G43" s="24">
        <v>1279366</v>
      </c>
      <c r="H43" s="24">
        <f>G43/H26</f>
        <v>1820373.8168820895</v>
      </c>
      <c r="I43" s="10"/>
    </row>
    <row r="44" spans="1:9" ht="12.75">
      <c r="A44" s="8" t="s">
        <v>211</v>
      </c>
      <c r="B44" s="8"/>
      <c r="C44" s="8"/>
      <c r="D44" s="8"/>
      <c r="E44" s="24">
        <v>6065</v>
      </c>
      <c r="F44" s="24">
        <f>E44/F26</f>
        <v>8629.717531488153</v>
      </c>
      <c r="G44" s="24">
        <v>5740</v>
      </c>
      <c r="H44" s="24">
        <f>G44/H26</f>
        <v>8167.284193032481</v>
      </c>
      <c r="I44" s="10"/>
    </row>
    <row r="45" spans="1:9" ht="13.5" thickBot="1">
      <c r="A45" s="9" t="s">
        <v>203</v>
      </c>
      <c r="B45" s="9"/>
      <c r="C45" s="9"/>
      <c r="D45" s="9"/>
      <c r="E45" s="42">
        <f>SUM(E43:E44)</f>
        <v>1523245</v>
      </c>
      <c r="F45" s="42">
        <f>E45/F26</f>
        <v>2167382.371187415</v>
      </c>
      <c r="G45" s="42">
        <f>SUM(G43:G44)</f>
        <v>1285106</v>
      </c>
      <c r="H45" s="42">
        <f>G45/H26</f>
        <v>1828541.101075122</v>
      </c>
      <c r="I45" s="10"/>
    </row>
    <row r="46" spans="1:9" ht="13.5" thickTop="1">
      <c r="A46" s="64" t="s">
        <v>212</v>
      </c>
      <c r="B46" s="8"/>
      <c r="C46" s="8"/>
      <c r="D46" s="8"/>
      <c r="E46" s="8"/>
      <c r="F46" s="8"/>
      <c r="G46" s="8"/>
      <c r="H46" s="8"/>
      <c r="I46" s="10"/>
    </row>
    <row r="47" spans="1:9" ht="12.75">
      <c r="A47" s="8" t="s">
        <v>213</v>
      </c>
      <c r="B47" s="8"/>
      <c r="C47" s="8"/>
      <c r="D47" s="8"/>
      <c r="E47" s="24">
        <v>560867</v>
      </c>
      <c r="F47" s="24">
        <f>E47/F$26</f>
        <v>798041.8438142071</v>
      </c>
      <c r="G47" s="24">
        <v>524709</v>
      </c>
      <c r="H47" s="24">
        <f>G47/H$26</f>
        <v>746593.644885345</v>
      </c>
      <c r="I47" s="10"/>
    </row>
    <row r="48" spans="1:9" ht="12.75">
      <c r="A48" s="8" t="s">
        <v>214</v>
      </c>
      <c r="B48" s="8"/>
      <c r="C48" s="8"/>
      <c r="D48" s="8"/>
      <c r="E48" s="24">
        <v>428273</v>
      </c>
      <c r="F48" s="24">
        <f aca="true" t="shared" si="3" ref="F48:H55">E48/F$26</f>
        <v>609377.5789551567</v>
      </c>
      <c r="G48" s="24">
        <v>486271</v>
      </c>
      <c r="H48" s="24">
        <f t="shared" si="3"/>
        <v>691901.29822824</v>
      </c>
      <c r="I48" s="10"/>
    </row>
    <row r="49" spans="1:9" ht="12.75">
      <c r="A49" s="8" t="s">
        <v>215</v>
      </c>
      <c r="B49" s="10"/>
      <c r="C49" s="8"/>
      <c r="D49" s="8"/>
      <c r="E49" s="24">
        <v>189146</v>
      </c>
      <c r="F49" s="24">
        <f t="shared" si="3"/>
        <v>269130.5114939585</v>
      </c>
      <c r="G49" s="24">
        <v>177061</v>
      </c>
      <c r="H49" s="24">
        <f t="shared" si="3"/>
        <v>251935.10566246067</v>
      </c>
      <c r="I49" s="10"/>
    </row>
    <row r="50" spans="1:9" ht="12.75">
      <c r="A50" s="8" t="s">
        <v>216</v>
      </c>
      <c r="B50" s="8"/>
      <c r="C50" s="8"/>
      <c r="D50" s="8"/>
      <c r="E50" s="24">
        <v>110924</v>
      </c>
      <c r="F50" s="24">
        <f t="shared" si="3"/>
        <v>157830.63272263674</v>
      </c>
      <c r="G50" s="24">
        <v>113798</v>
      </c>
      <c r="H50" s="24">
        <f t="shared" si="3"/>
        <v>161919.96630639554</v>
      </c>
      <c r="I50" s="10"/>
    </row>
    <row r="51" spans="1:9" ht="12.75">
      <c r="A51" s="8" t="s">
        <v>217</v>
      </c>
      <c r="B51" s="8"/>
      <c r="C51" s="8"/>
      <c r="D51" s="8"/>
      <c r="E51" s="24">
        <v>89880</v>
      </c>
      <c r="F51" s="24">
        <f t="shared" si="3"/>
        <v>127887.71833967934</v>
      </c>
      <c r="G51" s="24">
        <v>74071</v>
      </c>
      <c r="H51" s="24">
        <f t="shared" si="3"/>
        <v>105393.53788538484</v>
      </c>
      <c r="I51" s="10"/>
    </row>
    <row r="52" spans="1:9" ht="12.75">
      <c r="A52" s="8" t="s">
        <v>218</v>
      </c>
      <c r="B52" s="8"/>
      <c r="C52" s="8"/>
      <c r="D52" s="8"/>
      <c r="E52" s="24">
        <v>37030</v>
      </c>
      <c r="F52" s="24">
        <f t="shared" si="3"/>
        <v>52688.94314773394</v>
      </c>
      <c r="G52" s="24">
        <v>39496</v>
      </c>
      <c r="H52" s="24">
        <f t="shared" si="3"/>
        <v>56197.74503275451</v>
      </c>
      <c r="I52" s="10"/>
    </row>
    <row r="53" spans="1:9" ht="12.75">
      <c r="A53" s="8" t="s">
        <v>219</v>
      </c>
      <c r="B53" s="8"/>
      <c r="C53" s="8"/>
      <c r="D53" s="8"/>
      <c r="E53" s="24">
        <v>29410</v>
      </c>
      <c r="F53" s="24">
        <f t="shared" si="3"/>
        <v>41846.65995071172</v>
      </c>
      <c r="G53" s="24">
        <v>27608</v>
      </c>
      <c r="H53" s="24">
        <f t="shared" si="3"/>
        <v>39282.64494795135</v>
      </c>
      <c r="I53" s="10"/>
    </row>
    <row r="54" spans="1:9" ht="12.75">
      <c r="A54" s="8" t="s">
        <v>220</v>
      </c>
      <c r="B54" s="8"/>
      <c r="C54" s="8"/>
      <c r="D54" s="8"/>
      <c r="E54" s="24">
        <v>37540</v>
      </c>
      <c r="F54" s="24">
        <f t="shared" si="3"/>
        <v>53414.60777115668</v>
      </c>
      <c r="G54" s="24">
        <v>19779</v>
      </c>
      <c r="H54" s="24">
        <f t="shared" si="3"/>
        <v>28142.981542506874</v>
      </c>
      <c r="I54" s="10"/>
    </row>
    <row r="55" spans="1:9" ht="12.75">
      <c r="A55" s="8" t="s">
        <v>221</v>
      </c>
      <c r="B55" s="8"/>
      <c r="C55" s="8"/>
      <c r="D55" s="8"/>
      <c r="E55" s="24">
        <v>13342</v>
      </c>
      <c r="F55" s="24">
        <f t="shared" si="3"/>
        <v>18983.955697463305</v>
      </c>
      <c r="G55" s="24">
        <v>12782</v>
      </c>
      <c r="H55" s="24">
        <f t="shared" si="3"/>
        <v>18187.147483508918</v>
      </c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99">
        <v>10</v>
      </c>
      <c r="B57" s="99"/>
      <c r="C57" s="99"/>
      <c r="D57" s="99"/>
      <c r="E57" s="99"/>
      <c r="F57" s="99"/>
      <c r="G57" s="99"/>
      <c r="H57" s="99"/>
      <c r="I57" s="99"/>
    </row>
    <row r="58" spans="1:9" ht="12.75">
      <c r="A58" s="12" t="s">
        <v>222</v>
      </c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8"/>
      <c r="B60" s="8"/>
      <c r="C60" s="8"/>
      <c r="D60" s="8"/>
      <c r="E60" s="138" t="s">
        <v>249</v>
      </c>
      <c r="F60" s="138"/>
      <c r="G60" s="27">
        <v>2007</v>
      </c>
      <c r="H60" s="27"/>
      <c r="I60" s="10"/>
    </row>
    <row r="61" spans="1:9" ht="12.75">
      <c r="A61" s="10"/>
      <c r="B61" s="70"/>
      <c r="C61" s="70"/>
      <c r="D61" s="70"/>
      <c r="E61" s="138" t="s">
        <v>138</v>
      </c>
      <c r="F61" s="138"/>
      <c r="G61" s="138" t="s">
        <v>138</v>
      </c>
      <c r="H61" s="138"/>
      <c r="I61" s="70"/>
    </row>
    <row r="62" spans="1:9" ht="12.75">
      <c r="A62" s="10"/>
      <c r="B62" s="10"/>
      <c r="C62" s="10"/>
      <c r="D62" s="10"/>
      <c r="E62" s="137" t="s">
        <v>11</v>
      </c>
      <c r="F62" s="32" t="s">
        <v>12</v>
      </c>
      <c r="G62" s="137" t="s">
        <v>11</v>
      </c>
      <c r="H62" s="32" t="s">
        <v>12</v>
      </c>
      <c r="I62" s="10"/>
    </row>
    <row r="63" spans="1:9" ht="12.75">
      <c r="A63" s="10"/>
      <c r="B63" s="10"/>
      <c r="C63" s="10"/>
      <c r="D63" s="10"/>
      <c r="F63" s="91">
        <v>0.702804</v>
      </c>
      <c r="H63" s="91">
        <v>0.702804</v>
      </c>
      <c r="I63" s="10"/>
    </row>
    <row r="64" spans="1:9" ht="12.75">
      <c r="A64" s="10"/>
      <c r="B64" s="10"/>
      <c r="C64" s="10"/>
      <c r="D64" s="10"/>
      <c r="F64" s="10"/>
      <c r="H64" s="32"/>
      <c r="I64" s="10"/>
    </row>
    <row r="65" spans="1:9" ht="12.75">
      <c r="A65" s="8" t="s">
        <v>224</v>
      </c>
      <c r="B65" s="8"/>
      <c r="C65" s="8"/>
      <c r="D65" s="8"/>
      <c r="E65" s="24">
        <v>13014</v>
      </c>
      <c r="F65" s="24">
        <f aca="true" t="shared" si="4" ref="F65:H70">E65/F$63</f>
        <v>18517.253743575733</v>
      </c>
      <c r="G65" s="24">
        <v>12953</v>
      </c>
      <c r="H65" s="24">
        <f t="shared" si="4"/>
        <v>18430.458563127133</v>
      </c>
      <c r="I65" s="10"/>
    </row>
    <row r="66" spans="1:9" ht="12.75">
      <c r="A66" s="8" t="s">
        <v>225</v>
      </c>
      <c r="B66" s="8"/>
      <c r="C66" s="8"/>
      <c r="D66" s="8"/>
      <c r="E66" s="24">
        <v>16531</v>
      </c>
      <c r="F66" s="24">
        <f t="shared" si="4"/>
        <v>23521.49390157142</v>
      </c>
      <c r="G66" s="24">
        <v>1093</v>
      </c>
      <c r="H66" s="24">
        <f t="shared" si="4"/>
        <v>1555.1988890216903</v>
      </c>
      <c r="I66" s="22"/>
    </row>
    <row r="67" spans="1:9" ht="12.75">
      <c r="A67" s="8" t="s">
        <v>226</v>
      </c>
      <c r="B67" s="8"/>
      <c r="C67" s="8"/>
      <c r="D67" s="8"/>
      <c r="E67" s="24">
        <v>8971</v>
      </c>
      <c r="F67" s="24">
        <f t="shared" si="4"/>
        <v>12764.583013187177</v>
      </c>
      <c r="G67" s="24">
        <v>10442</v>
      </c>
      <c r="H67" s="24">
        <f t="shared" si="4"/>
        <v>14857.62744662808</v>
      </c>
      <c r="I67" s="10"/>
    </row>
    <row r="68" spans="1:9" ht="12.75">
      <c r="A68" s="8" t="s">
        <v>227</v>
      </c>
      <c r="B68" s="8"/>
      <c r="C68" s="8"/>
      <c r="D68" s="8"/>
      <c r="E68" s="24">
        <v>2032</v>
      </c>
      <c r="F68" s="24">
        <f t="shared" si="4"/>
        <v>2891.275519205924</v>
      </c>
      <c r="G68" s="24">
        <v>4402</v>
      </c>
      <c r="H68" s="24">
        <f t="shared" si="4"/>
        <v>6263.4817104057465</v>
      </c>
      <c r="I68" s="10"/>
    </row>
    <row r="69" spans="1:9" ht="12.75">
      <c r="A69" s="8" t="s">
        <v>228</v>
      </c>
      <c r="B69" s="8"/>
      <c r="C69" s="8"/>
      <c r="D69" s="8"/>
      <c r="E69" s="140">
        <v>6000</v>
      </c>
      <c r="F69" s="24">
        <f t="shared" si="4"/>
        <v>8537.230863797018</v>
      </c>
      <c r="G69" s="140">
        <v>2100</v>
      </c>
      <c r="H69" s="24">
        <f t="shared" si="4"/>
        <v>2988.0308023289567</v>
      </c>
      <c r="I69" s="10"/>
    </row>
    <row r="70" spans="1:9" ht="12.75">
      <c r="A70" s="8" t="s">
        <v>194</v>
      </c>
      <c r="B70" s="8"/>
      <c r="C70" s="8"/>
      <c r="D70" s="8"/>
      <c r="E70" s="24">
        <v>19312</v>
      </c>
      <c r="F70" s="24">
        <f t="shared" si="4"/>
        <v>27478.500406941337</v>
      </c>
      <c r="G70" s="24">
        <v>165352</v>
      </c>
      <c r="H70" s="24">
        <f t="shared" si="4"/>
        <v>235274.69963176077</v>
      </c>
      <c r="I70" s="10"/>
    </row>
    <row r="71" spans="1:9" ht="12.75">
      <c r="A71" s="9" t="s">
        <v>203</v>
      </c>
      <c r="B71" s="9"/>
      <c r="C71" s="9"/>
      <c r="D71" s="9"/>
      <c r="E71" s="141">
        <f>E47+E48+E49+E50+E51+E52+E53+E54+E55+E65+E66+E67+E68++E69+E70</f>
        <v>1562272</v>
      </c>
      <c r="F71" s="141">
        <f>F47+F48+F49+F50+F51+F52+F53+F54+F55+F65+F66+F67+F68+F69+F70</f>
        <v>2222912.7893409827</v>
      </c>
      <c r="G71" s="141">
        <f>G47+G48+G49+G50+G51+G52+G53+G54+G55+G65+G66+G67+G68+G69+G70</f>
        <v>1671917</v>
      </c>
      <c r="H71" s="141">
        <f>SUM(H65:H70)</f>
        <v>279369.49704327236</v>
      </c>
      <c r="I71" s="10"/>
    </row>
    <row r="72" spans="1:9" ht="12.75">
      <c r="A72" s="133"/>
      <c r="B72" s="133"/>
      <c r="C72" s="133"/>
      <c r="D72" s="133"/>
      <c r="E72" s="133"/>
      <c r="F72" s="133"/>
      <c r="G72" s="133"/>
      <c r="H72" s="133"/>
      <c r="I72" s="133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9" t="s">
        <v>229</v>
      </c>
      <c r="B74" s="8"/>
      <c r="C74" s="8"/>
      <c r="D74" s="8"/>
      <c r="E74" s="138" t="s">
        <v>249</v>
      </c>
      <c r="F74" s="138"/>
      <c r="G74" s="138" t="s">
        <v>223</v>
      </c>
      <c r="H74" s="138"/>
      <c r="I74" s="10"/>
    </row>
    <row r="75" spans="1:9" ht="12.75">
      <c r="A75" s="8"/>
      <c r="B75" s="8"/>
      <c r="C75" s="8"/>
      <c r="D75" s="8"/>
      <c r="E75" s="138" t="s">
        <v>138</v>
      </c>
      <c r="F75" s="138"/>
      <c r="G75" s="138" t="s">
        <v>138</v>
      </c>
      <c r="H75" s="138"/>
      <c r="I75" s="10"/>
    </row>
    <row r="76" spans="1:9" ht="12.75">
      <c r="A76" s="8"/>
      <c r="B76" s="8"/>
      <c r="C76" s="8"/>
      <c r="D76" s="8"/>
      <c r="E76" s="32" t="s">
        <v>11</v>
      </c>
      <c r="F76" s="32" t="s">
        <v>12</v>
      </c>
      <c r="G76" s="32" t="s">
        <v>11</v>
      </c>
      <c r="H76" s="32" t="s">
        <v>12</v>
      </c>
      <c r="I76" s="10"/>
    </row>
    <row r="77" spans="1:9" ht="12.75">
      <c r="A77" s="8"/>
      <c r="B77" s="8"/>
      <c r="C77" s="8"/>
      <c r="D77" s="8"/>
      <c r="E77" s="8"/>
      <c r="F77" s="41">
        <v>0.702804</v>
      </c>
      <c r="H77" s="41">
        <v>0.702804</v>
      </c>
      <c r="I77" s="10"/>
    </row>
    <row r="78" spans="1:9" ht="12.75">
      <c r="A78" s="8" t="s">
        <v>13</v>
      </c>
      <c r="B78" s="8"/>
      <c r="C78" s="8"/>
      <c r="D78" s="8"/>
      <c r="E78" s="24">
        <v>3108908</v>
      </c>
      <c r="F78" s="24">
        <f>E78/F$77</f>
        <v>4423577.55505091</v>
      </c>
      <c r="G78" s="24">
        <v>2988699</v>
      </c>
      <c r="H78" s="24">
        <f>G78/H$77</f>
        <v>4252535.557566548</v>
      </c>
      <c r="I78" s="10"/>
    </row>
    <row r="79" spans="1:9" ht="12.75">
      <c r="A79" s="8" t="s">
        <v>27</v>
      </c>
      <c r="B79" s="8"/>
      <c r="C79" s="8"/>
      <c r="D79" s="8"/>
      <c r="E79" s="24">
        <v>17563</v>
      </c>
      <c r="F79" s="24">
        <f>E79/F$77</f>
        <v>24989.897610144508</v>
      </c>
      <c r="G79" s="24">
        <v>42272</v>
      </c>
      <c r="H79" s="24">
        <f>G79/H$77</f>
        <v>60147.637179071266</v>
      </c>
      <c r="I79" s="10"/>
    </row>
    <row r="80" spans="1:9" ht="12.75">
      <c r="A80" s="8" t="s">
        <v>15</v>
      </c>
      <c r="B80" s="8"/>
      <c r="C80" s="8"/>
      <c r="D80" s="8"/>
      <c r="E80" s="24">
        <v>554190</v>
      </c>
      <c r="F80" s="24">
        <f>E80/F$77</f>
        <v>788541.3287346116</v>
      </c>
      <c r="G80" s="24">
        <v>531759</v>
      </c>
      <c r="H80" s="24">
        <f>G80/H$77</f>
        <v>756624.8911503066</v>
      </c>
      <c r="I80" s="10"/>
    </row>
    <row r="81" spans="1:9" ht="12.75">
      <c r="A81" s="8" t="s">
        <v>230</v>
      </c>
      <c r="B81" s="8"/>
      <c r="C81" s="8"/>
      <c r="D81" s="8"/>
      <c r="E81" s="142">
        <v>3024712</v>
      </c>
      <c r="F81" s="24"/>
      <c r="G81" s="142"/>
      <c r="H81" s="24"/>
      <c r="I81" s="10"/>
    </row>
    <row r="82" spans="1:9" ht="12.75">
      <c r="A82" s="8" t="s">
        <v>231</v>
      </c>
      <c r="B82" s="8"/>
      <c r="C82" s="8"/>
      <c r="D82" s="8"/>
      <c r="E82" s="24"/>
      <c r="F82" s="24">
        <f>E82/F$77</f>
        <v>0</v>
      </c>
      <c r="G82" s="24">
        <v>2254892</v>
      </c>
      <c r="H82" s="24">
        <f>G82/H$77</f>
        <v>3208422.262821498</v>
      </c>
      <c r="I82" s="10"/>
    </row>
    <row r="83" spans="1:9" ht="13.5" thickBot="1">
      <c r="A83" s="8"/>
      <c r="B83" s="8"/>
      <c r="C83" s="8"/>
      <c r="D83" s="8"/>
      <c r="E83" s="42">
        <f>SUM(E78:E82)</f>
        <v>6705373</v>
      </c>
      <c r="F83" s="42">
        <f>SUM(F78:F82)</f>
        <v>5237108.781395666</v>
      </c>
      <c r="G83" s="42">
        <f>SUM(G78:G82)</f>
        <v>5817622</v>
      </c>
      <c r="H83" s="42">
        <f>G83/H$77</f>
        <v>8277730.348717423</v>
      </c>
      <c r="I83" s="10"/>
    </row>
    <row r="84" spans="1:9" ht="13.5" thickTop="1">
      <c r="A84" s="8"/>
      <c r="B84" s="8"/>
      <c r="C84" s="8"/>
      <c r="D84" s="8"/>
      <c r="E84" s="8"/>
      <c r="F84" s="8"/>
      <c r="G84" s="8"/>
      <c r="H84" s="8"/>
      <c r="I84" s="10"/>
    </row>
    <row r="85" spans="1:9" ht="12.75">
      <c r="A85" s="9" t="s">
        <v>28</v>
      </c>
      <c r="B85" s="8"/>
      <c r="C85" s="8"/>
      <c r="D85" s="8"/>
      <c r="E85" s="8"/>
      <c r="F85" s="8"/>
      <c r="G85" s="8"/>
      <c r="H85" s="8"/>
      <c r="I85" s="10"/>
    </row>
    <row r="86" spans="1:9" ht="12.75">
      <c r="A86" s="8" t="s">
        <v>232</v>
      </c>
      <c r="B86" s="8"/>
      <c r="C86" s="8"/>
      <c r="D86" s="8"/>
      <c r="E86" s="8"/>
      <c r="F86" s="8"/>
      <c r="G86" s="8"/>
      <c r="H86" s="8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6" spans="1:9" ht="12.75">
      <c r="A116" s="12">
        <v>11</v>
      </c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 t="s">
        <v>233</v>
      </c>
      <c r="B117" s="12"/>
      <c r="C117" s="12"/>
      <c r="D117" s="12"/>
      <c r="E117" s="12"/>
      <c r="F117" s="12"/>
      <c r="G117" s="12"/>
      <c r="H117" s="12"/>
      <c r="I117" s="12"/>
    </row>
  </sheetData>
  <printOptions/>
  <pageMargins left="0.75" right="0.75" top="0.82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Valmieras stikla skiedra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 Ogste</dc:creator>
  <cp:keywords/>
  <dc:description/>
  <cp:lastModifiedBy>Lietotajs</cp:lastModifiedBy>
  <cp:lastPrinted>2008-05-29T13:23:06Z</cp:lastPrinted>
  <dcterms:created xsi:type="dcterms:W3CDTF">2008-04-23T10:29:34Z</dcterms:created>
  <dcterms:modified xsi:type="dcterms:W3CDTF">2008-05-29T13:27:17Z</dcterms:modified>
  <cp:category/>
  <cp:version/>
  <cp:contentType/>
  <cp:contentStatus/>
</cp:coreProperties>
</file>