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6" yWindow="540"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S7" i="7"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<sst xmlns="http://schemas.openxmlformats.org/spreadsheetml/2006/main" count="2343" uniqueCount="1420">
  <si>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</si>
  <si>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</si>
  <si>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</si>
  <si>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</si>
  <si>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</si>
  <si>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</si>
  <si>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</si>
  <si>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</si>
  <si>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</si>
  <si>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</si>
  <si>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</si>
  <si>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</si>
  <si>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</si>
  <si>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</si>
  <si>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</si>
  <si>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</si>
  <si>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</si>
  <si>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</si>
  <si>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</si>
  <si>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</si>
  <si>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</si>
  <si>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</si>
  <si>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</si>
  <si>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</si>
  <si>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</si>
  <si>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</si>
  <si>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</si>
  <si>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</si>
  <si>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</si>
  <si>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</si>
  <si>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</si>
  <si>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</si>
  <si>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</si>
  <si>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</si>
  <si>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</si>
  <si>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</si>
  <si>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</si>
  <si>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</si>
  <si>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</si>
  <si>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</si>
  <si>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</si>
  <si>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</si>
  <si>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</si>
  <si>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</si>
  <si>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</si>
  <si>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</si>
  <si>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</si>
  <si>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</si>
  <si>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</si>
  <si>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</si>
  <si>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</si>
  <si>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</si>
  <si>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</si>
  <si>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</si>
  <si>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</si>
  <si>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</si>
  <si>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</si>
  <si>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</si>
  <si>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</si>
  <si>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</si>
  <si>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</si>
  <si>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</si>
  <si>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</si>
  <si>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</si>
  <si>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</si>
  <si>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</si>
  <si>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</si>
  <si>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</si>
  <si>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</si>
  <si>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</si>
  <si>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</si>
  <si>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</si>
  <si>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</si>
  <si>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</si>
  <si>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</si>
  <si>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</si>
  <si>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</si>
  <si>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</si>
  <si>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</si>
  <si>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</si>
  <si>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</si>
  <si>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</si>
  <si>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</si>
  <si>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</si>
  <si>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</si>
  <si>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</si>
  <si>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</si>
  <si>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</si>
  <si>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</si>
  <si>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</si>
  <si>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</si>
  <si>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</si>
  <si>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</si>
  <si>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</si>
  <si>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</si>
  <si>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</si>
  <si>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</si>
  <si>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</si>
  <si>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</si>
  <si>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</si>
  <si>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</si>
  <si>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</si>
  <si>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</si>
  <si>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</si>
  <si>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</si>
  <si>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</si>
  <si>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</si>
  <si>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</si>
  <si>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</si>
  <si>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</si>
  <si>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</si>
  <si>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</si>
  <si>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</si>
  <si>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</si>
  <si>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</si>
  <si>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</si>
  <si>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</si>
  <si>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</si>
  <si>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</si>
  <si>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</si>
  <si>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</si>
  <si>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</si>
  <si>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</si>
  <si>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</si>
  <si>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</si>
  <si>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</si>
  <si>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</si>
  <si>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</si>
  <si>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</si>
  <si>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</si>
  <si>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</si>
  <si>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</si>
  <si>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</si>
  <si>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</si>
  <si>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</si>
  <si>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</si>
  <si>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</si>
  <si>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</si>
  <si>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</si>
  <si>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</si>
  <si>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</si>
  <si>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</si>
  <si>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</si>
  <si>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</si>
  <si>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</si>
  <si>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</si>
  <si>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</si>
  <si>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</si>
  <si>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</si>
  <si>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</si>
  <si>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</si>
  <si>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</si>
  <si>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</si>
  <si>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</si>
  <si>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</si>
  <si>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</si>
  <si>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</si>
  <si>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</si>
  <si>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</si>
  <si>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</si>
  <si>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</si>
  <si>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</si>
  <si>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</si>
  <si>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</si>
  <si>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</si>
  <si>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</si>
  <si>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</si>
  <si>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</si>
  <si>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</si>
  <si>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</si>
  <si>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</si>
  <si>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</si>
  <si>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</si>
  <si>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</si>
  <si>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</si>
  <si>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</si>
  <si>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</si>
  <si>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</si>
  <si>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</si>
  <si>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</si>
  <si>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</si>
  <si>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</si>
  <si>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</si>
  <si>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</si>
  <si>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</si>
  <si>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</si>
  <si>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</si>
  <si>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</si>
  <si>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</si>
  <si>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</si>
  <si>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</si>
  <si>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</si>
  <si>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</si>
  <si>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</si>
  <si>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</si>
  <si>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</si>
  <si>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</si>
  <si>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</si>
  <si>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</si>
  <si>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</si>
  <si>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</si>
  <si>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</si>
  <si>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</si>
  <si>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</si>
  <si>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</si>
  <si>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</si>
  <si>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</si>
  <si>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</si>
  <si>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</si>
  <si>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</si>
  <si>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</si>
  <si>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</si>
  <si>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</si>
  <si>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</si>
  <si>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</si>
  <si>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</si>
  <si>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</si>
  <si>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</si>
  <si>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</si>
  <si>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</si>
  <si>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</si>
  <si>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</si>
  <si>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</si>
  <si>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</si>
  <si>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</si>
  <si>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</si>
  <si>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</si>
  <si>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</si>
  <si>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</si>
  <si>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</si>
  <si>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</si>
  <si>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</si>
  <si>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</si>
  <si>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</si>
  <si>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</si>
  <si>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</si>
  <si>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</si>
  <si>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</si>
  <si>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</si>
  <si>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</si>
  <si>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</si>
  <si>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</si>
  <si>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</si>
  <si>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</si>
  <si>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</si>
  <si>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</si>
  <si>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</si>
  <si>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</si>
  <si>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</si>
  <si>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</si>
  <si>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</si>
  <si>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</si>
  <si>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</si>
  <si>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</si>
  <si>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</si>
  <si>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</si>
  <si>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</si>
  <si>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</si>
  <si>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</si>
  <si>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</si>
  <si>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</si>
  <si>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</si>
  <si>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</si>
  <si>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</si>
  <si>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</si>
  <si>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</si>
  <si>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</si>
  <si>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</si>
  <si>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</si>
  <si>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</si>
  <si>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</si>
  <si>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</si>
  <si>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</si>
  <si>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</si>
  <si>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</si>
  <si>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</si>
  <si>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</si>
  <si>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</si>
  <si>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</si>
  <si>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</si>
  <si>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</si>
  <si>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</si>
  <si>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</si>
  <si>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</si>
  <si>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</si>
  <si>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</si>
  <si>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</si>
  <si>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</si>
  <si>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</si>
  <si>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</si>
  <si>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</si>
  <si>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</si>
  <si>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</si>
  <si>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</si>
  <si>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</si>
  <si>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</si>
  <si>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</si>
  <si>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</si>
  <si>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</si>
  <si>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</si>
  <si>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</si>
  <si>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</si>
  <si>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</si>
  <si>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</si>
  <si>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</si>
  <si>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</si>
  <si>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</si>
  <si>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</si>
  <si>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</si>
  <si>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</si>
  <si>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</si>
  <si>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</si>
  <si>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</si>
  <si>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</si>
  <si>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</si>
  <si>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</si>
  <si>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</si>
  <si>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</si>
  <si>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</si>
  <si>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</si>
  <si>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</si>
  <si>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</si>
  <si>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</si>
  <si>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</si>
  <si>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</si>
  <si>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</si>
  <si>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</si>
  <si>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</si>
  <si>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</si>
  <si>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</si>
  <si>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</si>
  <si>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</si>
  <si>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</si>
  <si>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</si>
  <si>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</si>
  <si>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</si>
  <si>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</si>
  <si>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</si>
  <si>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</si>
  <si>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</si>
  <si>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</si>
  <si>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</si>
  <si>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</si>
  <si>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</si>
  <si>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</si>
  <si>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</si>
  <si>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</si>
  <si>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</si>
  <si>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</si>
  <si>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</si>
  <si>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</si>
  <si>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</si>
  <si>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</si>
  <si>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</si>
  <si>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</si>
  <si>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</si>
  <si>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</si>
  <si>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</si>
  <si>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</si>
  <si>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</si>
  <si>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</si>
  <si>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</si>
  <si>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</si>
  <si>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</si>
  <si>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</si>
  <si>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</si>
  <si>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</si>
  <si>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</si>
  <si>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</si>
  <si>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</si>
  <si>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</si>
  <si>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</si>
  <si>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</si>
  <si>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</si>
  <si>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</si>
  <si>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</si>
  <si>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</si>
  <si>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</si>
  <si>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</si>
  <si>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</si>
  <si>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</si>
  <si>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</si>
  <si>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</si>
  <si>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</si>
  <si>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</si>
  <si>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</si>
  <si>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</si>
  <si>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</si>
  <si>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</si>
  <si>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</si>
  <si>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</si>
  <si>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</si>
  <si>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</si>
  <si>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</si>
  <si>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</si>
  <si>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</si>
  <si>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</si>
  <si>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</si>
  <si>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</si>
  <si>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</si>
  <si>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</si>
  <si>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</si>
  <si>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</si>
  <si>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</si>
  <si>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</si>
  <si>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</si>
  <si>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</si>
  <si>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</si>
  <si>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</si>
  <si>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</si>
  <si>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</si>
  <si>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</si>
  <si>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</si>
  <si>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</si>
  <si>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</si>
  <si>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</si>
  <si>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</si>
  <si>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</si>
  <si>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</si>
  <si>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</si>
  <si>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</si>
  <si>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</si>
  <si>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</si>
  <si>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</si>
  <si>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</si>
  <si>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</si>
  <si>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</si>
  <si>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</si>
  <si>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</si>
  <si>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</si>
  <si>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</si>
  <si>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</si>
  <si>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</si>
  <si>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</si>
  <si>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</si>
  <si>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</si>
  <si>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</si>
  <si>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</si>
  <si>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</si>
  <si>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</si>
  <si>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</si>
  <si>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</si>
  <si>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</si>
  <si>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</si>
  <si>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</si>
  <si>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</si>
  <si>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</si>
  <si>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</si>
  <si>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</si>
  <si>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</si>
  <si>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</si>
  <si>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</si>
  <si>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</si>
  <si>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</si>
  <si>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</si>
  <si>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</si>
  <si>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</si>
  <si>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</si>
  <si>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</si>
  <si>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</si>
  <si>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</si>
  <si>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</si>
  <si>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</si>
  <si>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</si>
  <si>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</si>
  <si>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</si>
  <si>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</si>
  <si>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</si>
  <si>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</si>
  <si>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</si>
  <si>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</si>
  <si>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</si>
  <si>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</si>
  <si>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</si>
  <si>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</si>
  <si>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</si>
  <si>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</si>
  <si>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</si>
  <si>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</si>
  <si>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</si>
  <si>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</si>
  <si>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</si>
  <si>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</si>
  <si>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</si>
  <si>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</si>
  <si>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</si>
  <si>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</si>
  <si>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</si>
  <si>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</si>
  <si>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</si>
  <si>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</si>
  <si>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</si>
  <si>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</si>
  <si>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</si>
  <si>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</si>
  <si>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</si>
  <si>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</si>
  <si>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</si>
  <si>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</si>
  <si>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</si>
  <si>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</si>
  <si>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</si>
  <si>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</si>
  <si>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</si>
  <si>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</si>
  <si>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</si>
  <si>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</si>
  <si>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</si>
  <si>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</si>
  <si>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</si>
  <si>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</si>
  <si>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</si>
  <si>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</si>
  <si>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</si>
  <si>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</si>
  <si>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</si>
  <si>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</si>
  <si>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</si>
  <si>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</si>
  <si>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</si>
  <si>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</si>
  <si>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</si>
  <si>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</si>
  <si>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</si>
  <si>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</si>
  <si>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</si>
  <si>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</si>
  <si>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</si>
  <si>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</si>
  <si>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</si>
  <si>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</si>
  <si>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</si>
  <si>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</si>
  <si>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</si>
  <si>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</si>
  <si>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</si>
  <si>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</si>
  <si>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</si>
  <si>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</si>
  <si>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</si>
  <si>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</si>
  <si>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</si>
  <si>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</si>
  <si>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</si>
  <si>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</si>
  <si>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</si>
  <si>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</si>
  <si>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</si>
  <si>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</si>
  <si>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</si>
  <si>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</si>
  <si>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</si>
  <si>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</si>
  <si>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</si>
  <si>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</si>
  <si>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</si>
  <si>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</si>
  <si>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</si>
  <si>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</si>
  <si>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</si>
  <si>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</si>
  <si>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</si>
  <si>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</si>
  <si>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</si>
  <si>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</si>
  <si>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</si>
  <si>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</si>
  <si>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</si>
  <si>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</si>
  <si>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</si>
  <si>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</si>
  <si>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</si>
  <si>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</si>
  <si>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</si>
  <si>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</si>
  <si>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</si>
  <si>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</si>
  <si>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</si>
  <si>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</si>
  <si>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</si>
  <si>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</si>
  <si>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</si>
  <si>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</si>
  <si>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</si>
  <si>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</si>
  <si>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</si>
  <si>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</si>
  <si>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</si>
  <si>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</si>
  <si>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</si>
  <si>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</si>
  <si>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</si>
  <si>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</si>
  <si>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</si>
  <si>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</si>
  <si>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</si>
  <si>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</si>
  <si>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</si>
  <si>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</si>
  <si>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</si>
  <si>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</si>
  <si>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</si>
  <si>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</si>
  <si>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</si>
  <si>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</si>
  <si>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</si>
  <si>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</si>
  <si>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</si>
  <si>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</si>
  <si>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</si>
  <si>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</si>
  <si>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</si>
  <si>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</si>
  <si>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</si>
  <si>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</si>
  <si>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</si>
  <si>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</si>
  <si>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</si>
  <si>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</si>
  <si>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</si>
  <si>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</si>
  <si>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</si>
  <si>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</si>
  <si>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</si>
  <si>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</si>
  <si>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</si>
  <si>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</si>
  <si>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</si>
  <si>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</si>
  <si>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</si>
  <si>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</si>
  <si>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</si>
  <si>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</si>
  <si>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</si>
  <si>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</si>
  <si>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</si>
  <si>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</si>
  <si>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</si>
  <si>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</si>
  <si>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</si>
  <si>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</si>
  <si>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</si>
  <si>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</si>
  <si>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</si>
  <si>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</si>
  <si>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</si>
  <si>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</si>
  <si>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</si>
  <si>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</si>
  <si>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</si>
  <si>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</si>
  <si>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</si>
  <si>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</si>
  <si>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</si>
  <si>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</si>
  <si>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</si>
  <si>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</si>
  <si>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</si>
  <si>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</si>
  <si>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</si>
  <si>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</si>
  <si>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</si>
  <si>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</si>
  <si>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</si>
  <si>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</si>
  <si>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</si>
  <si>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</si>
  <si>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</si>
  <si>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</si>
  <si>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</si>
  <si>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</si>
  <si>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</si>
  <si>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</si>
  <si>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</si>
  <si>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</si>
  <si>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</si>
  <si>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</si>
  <si>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</si>
  <si>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</si>
  <si>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</si>
  <si>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</si>
  <si>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</si>
  <si>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</si>
  <si>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</si>
  <si>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</si>
  <si>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</si>
  <si>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</si>
  <si>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</si>
  <si>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</si>
  <si>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</si>
  <si>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</si>
  <si>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</si>
  <si>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</si>
  <si>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</si>
  <si>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</si>
  <si>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</si>
  <si>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</si>
  <si>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</si>
  <si>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</si>
  <si>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</si>
  <si>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</si>
  <si>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</si>
  <si>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</si>
  <si>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</si>
  <si>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</si>
  <si>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</si>
  <si>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</si>
  <si>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</si>
  <si>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</si>
  <si>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</si>
  <si>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</si>
  <si>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</si>
  <si>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</si>
  <si>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</si>
  <si>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</si>
  <si>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</si>
  <si>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</si>
  <si>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</si>
  <si>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</si>
  <si>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</si>
  <si>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</si>
  <si>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</si>
  <si>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</si>
  <si>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</si>
  <si>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</si>
  <si>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</si>
  <si>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</si>
  <si>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</si>
  <si>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</si>
  <si>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</si>
  <si>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</si>
  <si>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</si>
  <si>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</si>
  <si>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</si>
  <si>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</si>
  <si>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</si>
  <si>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</si>
  <si>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</si>
  <si>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</si>
  <si>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</si>
  <si>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</si>
  <si>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</si>
  <si>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</si>
  <si>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</si>
  <si>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</si>
  <si>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</si>
  <si>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</si>
  <si>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</si>
  <si>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</si>
  <si>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</si>
  <si>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</si>
  <si>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</si>
  <si>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</si>
  <si>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</si>
  <si>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</si>
  <si>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</si>
  <si>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</si>
  <si>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</si>
  <si>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</si>
  <si>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</si>
  <si>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</si>
  <si>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</si>
  <si>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</si>
  <si>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</si>
  <si>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</si>
  <si>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</si>
  <si>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</si>
  <si>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</si>
  <si>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</si>
  <si>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</si>
  <si>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</si>
  <si>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</si>
  <si>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</si>
  <si>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</si>
  <si>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</si>
  <si>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</si>
  <si>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</si>
  <si>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</si>
  <si>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</si>
  <si>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</si>
  <si>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</si>
  <si>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</si>
  <si>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</si>
  <si>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</si>
  <si>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</si>
  <si>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</si>
  <si>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</si>
  <si>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</si>
  <si>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</si>
  <si>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</si>
  <si>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</si>
  <si>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</si>
  <si>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</si>
  <si>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</si>
  <si>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</si>
  <si>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</si>
  <si>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</si>
  <si>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</si>
  <si>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</si>
  <si>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</si>
  <si>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</si>
  <si>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</si>
  <si>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</si>
  <si>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</si>
  <si>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</si>
  <si>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</si>
  <si>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</si>
  <si>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</si>
  <si>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</si>
  <si>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</si>
  <si>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</si>
  <si>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</si>
  <si>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</si>
  <si>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</si>
  <si>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</si>
  <si>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</si>
  <si>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</si>
  <si>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</si>
  <si>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</si>
  <si>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</si>
  <si>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</si>
  <si>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</si>
  <si>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</si>
  <si>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</si>
  <si>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</si>
  <si>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</si>
  <si>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</si>
  <si>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</si>
  <si>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</si>
  <si>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</si>
  <si>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</si>
  <si>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</si>
  <si>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</si>
  <si>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</si>
  <si>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</si>
  <si>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</si>
  <si>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</si>
  <si>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</si>
  <si>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</si>
  <si>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</si>
  <si>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</si>
  <si>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</si>
  <si>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</si>
  <si>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</si>
  <si>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</si>
  <si>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</si>
  <si>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</si>
  <si>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</si>
  <si>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</si>
  <si>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</si>
  <si>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</si>
  <si>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</si>
  <si>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</si>
  <si>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</si>
  <si>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</si>
  <si>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</si>
  <si>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</si>
  <si>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</si>
  <si>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</si>
  <si>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</si>
  <si>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</si>
  <si>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</si>
  <si>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</si>
  <si>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</si>
  <si>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</si>
  <si>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</si>
  <si>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</si>
  <si>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</si>
  <si>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</si>
  <si>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</si>
  <si>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</si>
  <si>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</si>
  <si>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</si>
  <si>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</si>
  <si>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</si>
  <si>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</si>
  <si>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</si>
  <si>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</si>
  <si>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</si>
  <si>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</si>
  <si>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</si>
  <si>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</si>
  <si>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</si>
  <si>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</si>
  <si>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</si>
  <si>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</si>
  <si>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</si>
  <si>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</si>
  <si>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</si>
  <si>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</si>
  <si>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</si>
  <si>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</si>
  <si>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</si>
  <si>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</si>
  <si>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</si>
  <si>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</si>
  <si>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</si>
  <si>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</si>
  <si>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</si>
  <si>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</si>
  <si>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</si>
  <si>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</si>
  <si>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</si>
  <si>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</si>
  <si>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</si>
  <si>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</si>
  <si>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</si>
  <si>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</si>
  <si>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</si>
  <si>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</si>
  <si>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</si>
  <si>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</si>
  <si>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</si>
  <si>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</si>
  <si>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</si>
  <si>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</si>
  <si>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</si>
  <si>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</si>
  <si>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</si>
  <si>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</si>
  <si>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</si>
  <si>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</si>
  <si>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</si>
  <si>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</si>
  <si>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</si>
  <si>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</si>
  <si>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</si>
  <si>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</si>
  <si>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</si>
  <si>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</si>
  <si>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</si>
  <si>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</si>
  <si>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</si>
  <si>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</si>
  <si>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</si>
  <si>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</si>
  <si>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</si>
  <si>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</si>
  <si>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</si>
  <si>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</si>
  <si>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</si>
  <si>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</si>
  <si>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</si>
  <si>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</si>
  <si>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</si>
  <si>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</si>
  <si>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</si>
  <si>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</si>
  <si>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</si>
  <si>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</si>
  <si>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</si>
  <si>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</si>
  <si>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</si>
  <si>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</si>
  <si>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</si>
  <si>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</si>
  <si>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</si>
  <si>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</si>
  <si>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</si>
  <si>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</si>
  <si>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</si>
  <si>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</si>
  <si>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</si>
  <si>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</si>
  <si>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</si>
  <si>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</si>
  <si>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</si>
  <si>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</si>
  <si>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</si>
  <si>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</si>
  <si>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</si>
  <si>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</si>
  <si>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</si>
  <si>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</si>
  <si>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</si>
  <si>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</si>
  <si>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</si>
  <si>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</si>
  <si>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</si>
  <si>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</si>
  <si>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</si>
  <si>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</si>
  <si>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</si>
  <si>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</si>
  <si>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</si>
  <si>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</si>
  <si>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</si>
  <si>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</si>
  <si>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</si>
  <si>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</si>
  <si>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</si>
  <si>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</si>
  <si>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</si>
  <si>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</si>
  <si>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</si>
  <si>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</si>
  <si>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</si>
  <si>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</si>
  <si>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</si>
  <si>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</si>
  <si>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</si>
  <si>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</si>
  <si>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</si>
  <si>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</si>
  <si>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</si>
  <si>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</si>
  <si>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</si>
  <si>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</si>
  <si>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</si>
  <si>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</si>
  <si>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</si>
  <si>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</si>
  <si>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</si>
  <si>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</si>
  <si>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</si>
  <si>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</si>
  <si>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</si>
  <si>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</si>
  <si>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</si>
  <si>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</si>
  <si>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</si>
  <si>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</si>
  <si>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</si>
  <si>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</si>
  <si>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</si>
  <si>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</si>
  <si>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</si>
  <si>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</si>
  <si>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</si>
  <si>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</si>
  <si>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</si>
  <si>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</si>
  <si>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</si>
  <si>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</si>
  <si>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</si>
  <si>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</si>
  <si>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</si>
  <si>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</si>
  <si>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</si>
  <si>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</si>
  <si>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</si>
  <si>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</si>
  <si>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</si>
  <si>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</si>
  <si>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</si>
  <si>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</si>
  <si>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</si>
  <si>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</si>
  <si>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</si>
  <si>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</si>
  <si>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</si>
  <si>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</si>
  <si>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</si>
  <si>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</si>
  <si>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</si>
  <si>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</si>
  <si>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</si>
  <si>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</si>
  <si>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</si>
  <si>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</si>
  <si>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</si>
  <si>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</si>
  <si>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</si>
  <si>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</si>
  <si>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</si>
  <si>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</si>
  <si>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</si>
  <si>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</si>
  <si>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</si>
  <si>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</si>
  <si>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</si>
  <si>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</si>
  <si>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</si>
  <si>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</si>
  <si>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</si>
  <si>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</si>
  <si>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</si>
  <si>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</si>
  <si>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</si>
  <si>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</si>
  <si>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</si>
  <si>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</si>
  <si>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</si>
  <si>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</si>
  <si>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</si>
  <si>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</si>
  <si>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</si>
  <si>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</si>
  <si>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</si>
  <si>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</si>
  <si>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</si>
  <si>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</si>
  <si>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</si>
  <si>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</si>
  <si>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</si>
  <si>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</si>
  <si>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</si>
  <si>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</si>
  <si>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</si>
  <si>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</si>
  <si>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</si>
  <si>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</si>
  <si>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</si>
  <si>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</si>
  <si>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</si>
  <si>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</si>
  <si>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</si>
  <si>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</si>
  <si>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</si>
  <si>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</si>
  <si>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</si>
  <si>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</si>
  <si>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</si>
  <si>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</si>
  <si>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</si>
  <si>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</si>
  <si>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</si>
  <si>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</si>
  <si>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</si>
  <si>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</si>
  <si>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</si>
  <si>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</si>
  <si>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</si>
  <si>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</si>
  <si>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</si>
  <si>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</si>
  <si>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</si>
  <si>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</si>
  <si>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</si>
  <si>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</si>
  <si>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</si>
  <si>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</si>
  <si>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</si>
  <si>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</si>
  <si>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</si>
  <si>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</si>
  <si>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</si>
  <si>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</si>
  <si>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</si>
  <si>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</si>
  <si>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</si>
  <si>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</si>
  <si>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</si>
  <si>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</si>
  <si>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</si>
  <si>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</si>
  <si>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</si>
  <si>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</si>
  <si>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</si>
  <si>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</si>
  <si>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</si>
  <si>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</si>
  <si>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</si>
  <si>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</si>
  <si>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</si>
  <si>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</si>
  <si>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</si>
  <si>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</si>
  <si>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</si>
  <si>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</si>
  <si>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</si>
  <si>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</si>
  <si>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</si>
  <si>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</si>
  <si>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</si>
  <si>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</si>
  <si>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</si>
  <si>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</si>
  <si>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</si>
  <si>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</si>
  <si>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</si>
  <si>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</si>
  <si>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</si>
  <si>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</si>
  <si>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</si>
  <si>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</si>
  <si>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</si>
  <si>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</si>
  <si>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</si>
  <si>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</si>
  <si>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</si>
  <si>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</si>
  <si>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</si>
  <si>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</si>
  <si>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</si>
  <si>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</si>
  <si>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</si>
  <si>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</si>
  <si>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</si>
  <si>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</si>
  <si>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</si>
  <si>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</si>
  <si>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</si>
  <si>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</si>
  <si>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</si>
  <si>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</si>
  <si>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</si>
  <si>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</si>
  <si>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</si>
  <si>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</si>
  <si>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</si>
  <si>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</si>
  <si>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</si>
  <si>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</si>
  <si>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</si>
  <si>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</si>
  <si>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</si>
  <si>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</si>
  <si>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</si>
  <si>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</si>
  <si>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</si>
  <si>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</si>
  <si>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</si>
  <si>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</si>
  <si>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</si>
  <si>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</si>
  <si>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</si>
  <si>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</si>
  <si>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</si>
  <si>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</si>
  <si>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</si>
  <si>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</si>
  <si>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</si>
  <si>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</si>
  <si>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</si>
  <si>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</si>
  <si>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</si>
  <si>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</si>
  <si>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</si>
  <si>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</si>
  <si>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</si>
  <si>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</si>
  <si>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</si>
  <si>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</si>
  <si>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</si>
  <si>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</si>
  <si>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</si>
  <si>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</si>
  <si>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</si>
  <si>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</si>
  <si>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</si>
  <si>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</si>
  <si>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</si>
  <si>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</si>
  <si>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</si>
  <si>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</si>
  <si>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</si>
  <si>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</si>
  <si>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</si>
  <si>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</si>
  <si>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</si>
  <si>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</si>
  <si>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</si>
  <si>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</si>
  <si>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</si>
  <si>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</si>
  <si>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</si>
  <si>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</si>
  <si>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</si>
  <si>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</si>
  <si>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</si>
  <si>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</si>
  <si>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</si>
  <si>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</si>
  <si>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</si>
  <si>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</si>
  <si>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</si>
  <si>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</si>
  <si>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</si>
  <si>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</si>
  <si>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</si>
  <si>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</si>
  <si>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</si>
  <si>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</si>
  <si>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</si>
  <si>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</si>
  <si>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</si>
  <si>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</si>
  <si>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</si>
  <si>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</si>
  <si>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</si>
  <si>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</si>
  <si>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</si>
  <si>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</si>
  <si>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</si>
  <si>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</si>
  <si>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</si>
  <si>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</si>
  <si>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</si>
  <si>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</si>
  <si>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</si>
  <si>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</si>
  <si>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</si>
  <si>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</si>
  <si>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</si>
  <si>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</si>
  <si>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</si>
  <si>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</si>
  <si>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</si>
  <si>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</si>
  <si>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</si>
  <si>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</si>
  <si>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</si>
  <si>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</si>
  <si>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</si>
  <si>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</si>
  <si>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</si>
  <si>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</si>
  <si>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</si>
  <si>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</si>
  <si>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</si>
  <si>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</si>
  <si>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</si>
  <si>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</si>
  <si>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</si>
  <si>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</si>
  <si>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</si>
  <si>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</si>
  <si>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</si>
  <si>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</si>
  <si>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</si>
  <si>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</si>
  <si>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</si>
  <si>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</si>
  <si>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</si>
  <si>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</si>
  <si>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</si>
  <si>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</si>
  <si>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</si>
  <si>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</si>
  <si>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</si>
  <si>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</si>
  <si>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</si>
  <si>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</si>
  <si>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</si>
  <si>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</si>
  <si>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</si>
  <si>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</si>
  <si>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</si>
  <si>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</si>
  <si>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</si>
  <si>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</si>
  <si>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</si>
  <si>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</si>
  <si>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</si>
  <si>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</si>
  <si>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</si>
  <si>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</si>
  <si>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</si>
  <si>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</si>
  <si>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</si>
  <si>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</si>
  <si>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</si>
  <si>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</si>
  <si>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</si>
  <si>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</si>
  <si>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</si>
  <si>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</si>
  <si>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</si>
  <si>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</si>
  <si>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</si>
  <si>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</si>
  <si>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</si>
  <si>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</si>
  <si>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</si>
  <si>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</si>
  <si>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</si>
  <si>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</si>
  <si>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</si>
  <si>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</si>
  <si>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</si>
  <si>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</si>
  <si>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</si>
  <si>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</si>
  <si>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</si>
  <si>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</si>
  <si>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</si>
  <si>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</si>
  <si>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</si>
  <si>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</si>
  <si>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</si>
  <si>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</si>
  <si>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</si>
  <si>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</si>
  <si>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</si>
  <si>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</si>
  <si>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</si>
  <si>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</si>
  <si>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</si>
  <si>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</si>
  <si>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</si>
  <si>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</si>
  <si>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</si>
  <si>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</si>
  <si>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</si>
  <si>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</si>
  <si>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</si>
  <si>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</si>
  <si>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</si>
  <si>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</si>
  <si>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</si>
  <si>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</si>
  <si>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</si>
  <si>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</si>
  <si>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</si>
  <si>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</si>
  <si>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</si>
  <si>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</si>
  <si>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</si>
  <si>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</si>
  <si>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</si>
  <si>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</si>
  <si>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</si>
  <si>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</si>
  <si>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</si>
  <si>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</si>
  <si>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LUKO 105</t>
  </si>
  <si>
    <t>Lunds kommun</t>
  </si>
  <si>
    <t>SE0005992724</t>
  </si>
  <si>
    <t>LUKO_105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</si>
</sst>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30" t="e">
        <f>IF(C2="-","",VLOOKUP(C2,BondIssuerTable,2,0))</f>
        <v>#N/A</v>
      </c>
      <c r="J2" s="230"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8"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8"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9" sqref="D9"/>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523</v>
      </c>
      <c r="D2" s="64" t="s">
        <v>461</v>
      </c>
      <c r="E2" s="65" t="s">
        <v>35</v>
      </c>
      <c r="F2" s="64" t="s">
        <v>346</v>
      </c>
      <c r="G2" s="4">
        <v>41802</v>
      </c>
      <c r="H2" s="95" t="str">
        <f>IF(C2="-","",VLOOKUP(C2,CouponBondIssuersTable,2,0))</f>
        <v>LUK</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1416</v>
      </c>
      <c r="B7" s="83" t="s">
        <v>1417</v>
      </c>
      <c r="C7" s="64">
        <v>105</v>
      </c>
      <c r="D7" s="64" t="s">
        <v>1418</v>
      </c>
      <c r="E7" s="65">
        <v>1000000</v>
      </c>
      <c r="F7" s="64" t="s">
        <v>35</v>
      </c>
      <c r="G7" s="64" t="s">
        <v>420</v>
      </c>
      <c r="H7" s="64" t="s">
        <v>1169</v>
      </c>
      <c r="I7" s="84">
        <v>0.14000000000000001</v>
      </c>
      <c r="J7" s="64">
        <v>4</v>
      </c>
      <c r="K7" s="4">
        <v>41879</v>
      </c>
      <c r="L7" s="4">
        <v>43248</v>
      </c>
      <c r="M7" s="4" t="s">
        <v>1166</v>
      </c>
      <c r="N7" s="51" t="s">
        <v>424</v>
      </c>
      <c r="O7" s="65">
        <v>350000000</v>
      </c>
      <c r="P7" s="4">
        <v>41786</v>
      </c>
      <c r="Q7" s="4">
        <f>IF(P7&lt;&gt;"",P7,"")</f>
        <v>41786</v>
      </c>
      <c r="R7" s="4">
        <v>43248</v>
      </c>
      <c r="S7" s="4">
        <f>R7-7</f>
        <v>43241</v>
      </c>
      <c r="T7" s="85" t="s">
        <v>1419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ht="1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ht="1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ht="1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2014-06-11T09:31:57Z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