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LookupValues!$Y$2:$Y$195</definedName>
    <definedName name="CouponBondIssuersTable">LookupValues!$Y$2:$Z$217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<sst xmlns="http://schemas.openxmlformats.org/spreadsheetml/2006/main" count="2394" uniqueCount="1469">
  <si>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</si>
  <si>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</si>
  <si>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</si>
  <si>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</si>
  <si>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</si>
  <si>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</si>
  <si>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</si>
  <si>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</si>
  <si>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</si>
  <si>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</si>
  <si>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</si>
  <si>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</si>
  <si>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</si>
  <si>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</si>
  <si>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</si>
  <si>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</si>
  <si>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</si>
  <si>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</si>
  <si>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</si>
  <si>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</si>
  <si>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</si>
  <si>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</si>
  <si>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</si>
  <si>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</si>
  <si>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</si>
  <si>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</si>
  <si>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</si>
  <si>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</si>
  <si>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</si>
  <si>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</si>
  <si>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</si>
  <si>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</si>
  <si>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</si>
  <si>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</si>
  <si>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</si>
  <si>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</si>
  <si>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</si>
  <si>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</si>
  <si>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</si>
  <si>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</si>
  <si>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</si>
  <si>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</si>
  <si>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</si>
  <si>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</si>
  <si>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</si>
  <si>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</si>
  <si>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</si>
  <si>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</si>
  <si>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</si>
  <si>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</si>
  <si>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</si>
  <si>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</si>
  <si>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</si>
  <si>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</si>
  <si>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</si>
  <si>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</si>
  <si>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</si>
  <si>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</si>
  <si>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</si>
  <si>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</si>
  <si>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</si>
  <si>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</si>
  <si>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</si>
  <si>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</si>
  <si>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</si>
  <si>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</si>
  <si>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</si>
  <si>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</si>
  <si>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</si>
  <si>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</si>
  <si>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</si>
  <si>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</si>
  <si>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</si>
  <si>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</si>
  <si>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</si>
  <si>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</si>
  <si>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</si>
  <si>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</si>
  <si>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</si>
  <si>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</si>
  <si>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</si>
  <si>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</si>
  <si>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</si>
  <si>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</si>
  <si>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</si>
  <si>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</si>
  <si>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</si>
  <si>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</si>
  <si>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</si>
  <si>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</si>
  <si>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</si>
  <si>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</si>
  <si>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</si>
  <si>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</si>
  <si>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</si>
  <si>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</si>
  <si>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</si>
  <si>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</si>
  <si>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</si>
  <si>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</si>
  <si>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</si>
  <si>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</si>
  <si>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</si>
  <si>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</si>
  <si>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</si>
  <si>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</si>
  <si>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</si>
  <si>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</si>
  <si>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</si>
  <si>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</si>
  <si>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</si>
  <si>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</si>
  <si>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</si>
  <si>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</si>
  <si>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</si>
  <si>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</si>
  <si>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</si>
  <si>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</si>
  <si>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</si>
  <si>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</si>
  <si>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</si>
  <si>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</si>
  <si>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</si>
  <si>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</si>
  <si>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</si>
  <si>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</si>
  <si>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</si>
  <si>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</si>
  <si>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</si>
  <si>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</si>
  <si>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</si>
  <si>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</si>
  <si>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</si>
  <si>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</si>
  <si>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</si>
  <si>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</si>
  <si>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</si>
  <si>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</si>
  <si>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</si>
  <si>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</si>
  <si>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</si>
  <si>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</si>
  <si>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</si>
  <si>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</si>
  <si>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</si>
  <si>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</si>
  <si>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</si>
  <si>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</si>
  <si>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</si>
  <si>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</si>
  <si>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</si>
  <si>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</si>
  <si>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</si>
  <si>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</si>
  <si>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</si>
  <si>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</si>
  <si>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</si>
  <si>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</si>
  <si>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</si>
  <si>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</si>
  <si>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</si>
  <si>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</si>
  <si>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</si>
  <si>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</si>
  <si>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</si>
  <si>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</si>
  <si>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</si>
  <si>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</si>
  <si>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</si>
  <si>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</si>
  <si>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</si>
  <si>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</si>
  <si>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</si>
  <si>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</si>
  <si>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</si>
  <si>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</si>
  <si>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</si>
  <si>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</si>
  <si>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</si>
  <si>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</si>
  <si>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</si>
  <si>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</si>
  <si>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</si>
  <si>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</si>
  <si>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</si>
  <si>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</si>
  <si>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</si>
  <si>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</si>
  <si>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</si>
  <si>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</si>
  <si>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</si>
  <si>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</si>
  <si>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</si>
  <si>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</si>
  <si>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</si>
  <si>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</si>
  <si>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</si>
  <si>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</si>
  <si>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</si>
  <si>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</si>
  <si>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</si>
  <si>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</si>
  <si>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</si>
  <si>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</si>
  <si>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</si>
  <si>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</si>
  <si>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</si>
  <si>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</si>
  <si>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</si>
  <si>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</si>
  <si>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</si>
  <si>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</si>
  <si>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</si>
  <si>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</si>
  <si>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</si>
  <si>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</si>
  <si>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</si>
  <si>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</si>
  <si>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</si>
  <si>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</si>
  <si>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</si>
  <si>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</si>
  <si>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</si>
  <si>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</si>
  <si>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</si>
  <si>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</si>
  <si>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</si>
  <si>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</si>
  <si>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</si>
  <si>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</si>
  <si>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</si>
  <si>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</si>
  <si>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</si>
  <si>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</si>
  <si>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</si>
  <si>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</si>
  <si>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</si>
  <si>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</si>
  <si>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</si>
  <si>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</si>
  <si>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</si>
  <si>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</si>
  <si>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</si>
  <si>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</si>
  <si>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</si>
  <si>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</si>
  <si>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</si>
  <si>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</si>
  <si>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</si>
  <si>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</si>
  <si>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</si>
  <si>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</si>
  <si>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</si>
  <si>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</si>
  <si>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</si>
  <si>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</si>
  <si>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</si>
  <si>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</si>
  <si>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</si>
  <si>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</si>
  <si>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</si>
  <si>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</si>
  <si>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</si>
  <si>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</si>
  <si>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</si>
  <si>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</si>
  <si>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</si>
  <si>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</si>
  <si>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</si>
  <si>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</si>
  <si>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</si>
  <si>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</si>
  <si>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</si>
  <si>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</si>
  <si>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</si>
  <si>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</si>
  <si>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</si>
  <si>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</si>
  <si>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</si>
  <si>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</si>
  <si>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</si>
  <si>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</si>
  <si>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</si>
  <si>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</si>
  <si>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</si>
  <si>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</si>
  <si>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</si>
  <si>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</si>
  <si>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</si>
  <si>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</si>
  <si>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</si>
  <si>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</si>
  <si>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</si>
  <si>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</si>
  <si>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</si>
  <si>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</si>
  <si>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</si>
  <si>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</si>
  <si>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</si>
  <si>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</si>
  <si>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</si>
  <si>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</si>
  <si>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</si>
  <si>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</si>
  <si>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</si>
  <si>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</si>
  <si>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</si>
  <si>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</si>
  <si>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</si>
  <si>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</si>
  <si>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</si>
  <si>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</si>
  <si>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</si>
  <si>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</si>
  <si>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</si>
  <si>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</si>
  <si>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</si>
  <si>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</si>
  <si>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</si>
  <si>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</si>
  <si>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</si>
  <si>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</si>
  <si>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</si>
  <si>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</si>
  <si>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</si>
  <si>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</si>
  <si>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</si>
  <si>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</si>
  <si>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</si>
  <si>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</si>
  <si>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</si>
  <si>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</si>
  <si>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</si>
  <si>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</si>
  <si>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</si>
  <si>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</si>
  <si>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</si>
  <si>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</si>
  <si>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</si>
  <si>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</si>
  <si>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</si>
  <si>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</si>
  <si>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</si>
  <si>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</si>
  <si>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</si>
  <si>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</si>
  <si>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</si>
  <si>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</si>
  <si>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</si>
  <si>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</si>
  <si>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</si>
  <si>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</si>
  <si>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</si>
  <si>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</si>
  <si>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</si>
  <si>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</si>
  <si>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</si>
  <si>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</si>
  <si>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</si>
  <si>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</si>
  <si>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</si>
  <si>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</si>
  <si>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</si>
  <si>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</si>
  <si>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</si>
  <si>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</si>
  <si>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</si>
  <si>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</si>
  <si>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</si>
  <si>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</si>
  <si>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</si>
  <si>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</si>
  <si>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</si>
  <si>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</si>
  <si>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</si>
  <si>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</si>
  <si>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</si>
  <si>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</si>
  <si>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</si>
  <si>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</si>
  <si>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</si>
  <si>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</si>
  <si>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</si>
  <si>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</si>
  <si>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</si>
  <si>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</si>
  <si>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</si>
  <si>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</si>
  <si>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</si>
  <si>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</si>
  <si>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</si>
  <si>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</si>
  <si>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</si>
  <si>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</si>
  <si>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</si>
  <si>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</si>
  <si>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</si>
  <si>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</si>
  <si>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</si>
  <si>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</si>
  <si>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</si>
  <si>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</si>
  <si>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</si>
  <si>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</si>
  <si>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</si>
  <si>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</si>
  <si>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</si>
  <si>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</si>
  <si>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</si>
  <si>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</si>
  <si>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</si>
  <si>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</si>
  <si>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</si>
  <si>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</si>
  <si>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</si>
  <si>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</si>
  <si>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</si>
  <si>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</si>
  <si>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</si>
  <si>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</si>
  <si>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</si>
  <si>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</si>
  <si>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</si>
  <si>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</si>
  <si>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</si>
  <si>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</si>
  <si>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</si>
  <si>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</si>
  <si>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</si>
  <si>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</si>
  <si>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</si>
  <si>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</si>
  <si>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</si>
  <si>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</si>
  <si>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</si>
  <si>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</si>
  <si>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</si>
  <si>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</si>
  <si>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</si>
  <si>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</si>
  <si>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</si>
  <si>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</si>
  <si>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</si>
  <si>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</si>
  <si>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</si>
  <si>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</si>
  <si>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</si>
  <si>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</si>
  <si>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</si>
  <si>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</si>
  <si>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</si>
  <si>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</si>
  <si>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</si>
  <si>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</si>
  <si>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</si>
  <si>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</si>
  <si>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</si>
  <si>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</si>
  <si>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</si>
  <si>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</si>
  <si>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</si>
  <si>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</si>
  <si>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</si>
  <si>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</si>
  <si>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</si>
  <si>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</si>
  <si>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</si>
  <si>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</si>
  <si>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</si>
  <si>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</si>
  <si>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</si>
  <si>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</si>
  <si>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</si>
  <si>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</si>
  <si>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</si>
  <si>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</si>
  <si>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</si>
  <si>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</si>
  <si>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</si>
  <si>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</si>
  <si>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</si>
  <si>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</si>
  <si>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</si>
  <si>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</si>
  <si>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</si>
  <si>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</si>
  <si>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</si>
  <si>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</si>
  <si>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</si>
  <si>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</si>
  <si>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</si>
  <si>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</si>
  <si>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</si>
  <si>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</si>
  <si>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</si>
  <si>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</si>
  <si>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</si>
  <si>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</si>
  <si>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</si>
  <si>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</si>
  <si>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</si>
  <si>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</si>
  <si>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</si>
  <si>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</si>
  <si>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</si>
  <si>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</si>
  <si>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</si>
  <si>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</si>
  <si>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</si>
  <si>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</si>
  <si>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</si>
  <si>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</si>
  <si>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</si>
  <si>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</si>
  <si>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</si>
  <si>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</si>
  <si>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</si>
  <si>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</si>
  <si>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</si>
  <si>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</si>
  <si>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</si>
  <si>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</si>
  <si>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</si>
  <si>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</si>
  <si>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</si>
  <si>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</si>
  <si>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</si>
  <si>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</si>
  <si>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</si>
  <si>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</si>
  <si>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</si>
  <si>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</si>
  <si>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</si>
  <si>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</si>
  <si>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</si>
  <si>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</si>
  <si>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</si>
  <si>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</si>
  <si>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</si>
  <si>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</si>
  <si>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</si>
  <si>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</si>
  <si>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</si>
  <si>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</si>
  <si>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</si>
  <si>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</si>
  <si>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</si>
  <si>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</si>
  <si>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</si>
  <si>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</si>
  <si>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</si>
  <si>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</si>
  <si>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</si>
  <si>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</si>
  <si>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</si>
  <si>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</si>
  <si>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</si>
  <si>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</si>
  <si>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</si>
  <si>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</si>
  <si>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</si>
  <si>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</si>
  <si>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</si>
  <si>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</si>
  <si>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</si>
  <si>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</si>
  <si>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</si>
  <si>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</si>
  <si>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</si>
  <si>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</si>
  <si>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</si>
  <si>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</si>
  <si>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</si>
  <si>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</si>
  <si>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</si>
  <si>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</si>
  <si>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</si>
  <si>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</si>
  <si>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</si>
  <si>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</si>
  <si>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</si>
  <si>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</si>
  <si>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</si>
  <si>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</si>
  <si>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</si>
  <si>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</si>
  <si>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</si>
  <si>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</si>
  <si>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</si>
  <si>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</si>
  <si>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</si>
  <si>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</si>
  <si>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</si>
  <si>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</si>
  <si>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</si>
  <si>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</si>
  <si>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</si>
  <si>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</si>
  <si>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</si>
  <si>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</si>
  <si>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</si>
  <si>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</si>
  <si>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</si>
  <si>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</si>
  <si>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</si>
  <si>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</si>
  <si>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</si>
  <si>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</si>
  <si>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</si>
  <si>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</si>
  <si>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</si>
  <si>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</si>
  <si>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</si>
  <si>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</si>
  <si>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</si>
  <si>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</si>
  <si>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</si>
  <si>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</si>
  <si>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</si>
  <si>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</si>
  <si>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</si>
  <si>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</si>
  <si>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</si>
  <si>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</si>
  <si>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</si>
  <si>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</si>
  <si>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</si>
  <si>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</si>
  <si>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</si>
  <si>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</si>
  <si>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</si>
  <si>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</si>
  <si>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</si>
  <si>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</si>
  <si>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</si>
  <si>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</si>
  <si>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</si>
  <si>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</si>
  <si>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</si>
  <si>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</si>
  <si>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</si>
  <si>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</si>
  <si>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</si>
  <si>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</si>
  <si>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</si>
  <si>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</si>
  <si>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</si>
  <si>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</si>
  <si>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</si>
  <si>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</si>
  <si>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</si>
  <si>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</si>
  <si>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</si>
  <si>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</si>
  <si>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</si>
  <si>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</si>
  <si>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</si>
  <si>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</si>
  <si>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</si>
  <si>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</si>
  <si>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</si>
  <si>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</si>
  <si>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</si>
  <si>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</si>
  <si>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</si>
  <si>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</si>
  <si>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</si>
  <si>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</si>
  <si>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</si>
  <si>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</si>
  <si>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</si>
  <si>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</si>
  <si>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</si>
  <si>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</si>
  <si>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</si>
  <si>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</si>
  <si>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</si>
  <si>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</si>
  <si>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</si>
  <si>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</si>
  <si>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</si>
  <si>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</si>
  <si>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</si>
  <si>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</si>
  <si>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</si>
  <si>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</si>
  <si>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</si>
  <si>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</si>
  <si>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</si>
  <si>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</si>
  <si>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</si>
  <si>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</si>
  <si>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</si>
  <si>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</si>
  <si>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</si>
  <si>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</si>
  <si>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</si>
  <si>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</si>
  <si>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</si>
  <si>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</si>
  <si>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</si>
  <si>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</si>
  <si>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</si>
  <si>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</si>
  <si>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</si>
  <si>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</si>
  <si>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</si>
  <si>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</si>
  <si>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</si>
  <si>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</si>
  <si>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</si>
  <si>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</si>
  <si>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</si>
  <si>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</si>
  <si>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</si>
  <si>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</si>
  <si>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</si>
  <si>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</si>
  <si>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</si>
  <si>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</si>
  <si>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</si>
  <si>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</si>
  <si>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</si>
  <si>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</si>
  <si>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</si>
  <si>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</si>
  <si>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</si>
  <si>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</si>
  <si>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</si>
  <si>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</si>
  <si>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</si>
  <si>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</si>
  <si>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</si>
  <si>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</si>
  <si>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</si>
  <si>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</si>
  <si>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</si>
  <si>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</si>
  <si>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</si>
  <si>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</si>
  <si>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</si>
  <si>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</si>
  <si>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</si>
  <si>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</si>
  <si>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</si>
  <si>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</si>
  <si>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</si>
  <si>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</si>
  <si>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</si>
  <si>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</si>
  <si>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</si>
  <si>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</si>
  <si>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</si>
  <si>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</si>
  <si>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</si>
  <si>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</si>
  <si>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</si>
  <si>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</si>
  <si>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</si>
  <si>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</si>
  <si>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</si>
  <si>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</si>
  <si>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</si>
  <si>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</si>
  <si>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</si>
  <si>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</si>
  <si>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</si>
  <si>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</si>
  <si>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</si>
  <si>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</si>
  <si>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</si>
  <si>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</si>
  <si>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</si>
  <si>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</si>
  <si>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</si>
  <si>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</si>
  <si>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</si>
  <si>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</si>
  <si>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</si>
  <si>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</si>
  <si>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</si>
  <si>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</si>
  <si>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</si>
  <si>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</si>
  <si>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</si>
  <si>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</si>
  <si>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</si>
  <si>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</si>
  <si>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</si>
  <si>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</si>
  <si>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</si>
  <si>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</si>
  <si>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</si>
  <si>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</si>
  <si>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</si>
  <si>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</si>
  <si>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</si>
  <si>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</si>
  <si>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</si>
  <si>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</si>
  <si>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</si>
  <si>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</si>
  <si>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</si>
  <si>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</si>
  <si>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</si>
  <si>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</si>
  <si>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</si>
  <si>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</si>
  <si>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</si>
  <si>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</si>
  <si>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</si>
  <si>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</si>
  <si>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</si>
  <si>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</si>
  <si>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</si>
  <si>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</si>
  <si>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</si>
  <si>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</si>
  <si>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</si>
  <si>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</si>
  <si>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</si>
  <si>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</si>
  <si>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</si>
  <si>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</si>
  <si>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</si>
  <si>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</si>
  <si>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</si>
  <si>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</si>
  <si>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</si>
  <si>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</si>
  <si>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</si>
  <si>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</si>
  <si>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</si>
  <si>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</si>
  <si>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</si>
  <si>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</si>
  <si>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</si>
  <si>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</si>
  <si>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</si>
  <si>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</si>
  <si>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</si>
  <si>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</si>
  <si>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</si>
  <si>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</si>
  <si>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</si>
  <si>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</si>
  <si>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</si>
  <si>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</si>
  <si>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</si>
  <si>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</si>
  <si>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</si>
  <si>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</si>
  <si>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</si>
  <si>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</si>
  <si>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</si>
  <si>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</si>
  <si>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</si>
  <si>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</si>
  <si>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</si>
  <si>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</si>
  <si>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</si>
  <si>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</si>
  <si>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</si>
  <si>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</si>
  <si>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</si>
  <si>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</si>
  <si>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</si>
  <si>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</si>
  <si>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</si>
  <si>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</si>
  <si>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</si>
  <si>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</si>
  <si>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</si>
  <si>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</si>
  <si>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</si>
  <si>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</si>
  <si>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</si>
  <si>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</si>
  <si>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</si>
  <si>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</si>
  <si>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</si>
  <si>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</si>
  <si>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</si>
  <si>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</si>
  <si>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</si>
  <si>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</si>
  <si>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</si>
  <si>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</si>
  <si>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</si>
  <si>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</si>
  <si>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</si>
  <si>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</si>
  <si>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</si>
  <si>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</si>
  <si>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</si>
  <si>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</si>
  <si>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</si>
  <si>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</si>
  <si>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</si>
  <si>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</si>
  <si>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</si>
  <si>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</si>
  <si>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</si>
  <si>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</si>
  <si>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</si>
  <si>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</si>
  <si>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</si>
  <si>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</si>
  <si>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</si>
  <si>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</si>
  <si>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</si>
  <si>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</si>
  <si>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</si>
  <si>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</si>
  <si>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</si>
  <si>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</si>
  <si>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</si>
  <si>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</si>
  <si>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</si>
  <si>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</si>
  <si>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</si>
  <si>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</si>
  <si>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</si>
  <si>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</si>
  <si>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</si>
  <si>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</si>
  <si>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</si>
  <si>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</si>
  <si>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</si>
  <si>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</si>
  <si>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</si>
  <si>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</si>
  <si>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</si>
  <si>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</si>
  <si>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</si>
  <si>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</si>
  <si>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</si>
  <si>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</si>
  <si>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</si>
  <si>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</si>
  <si>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</si>
  <si>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</si>
  <si>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</si>
  <si>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</si>
  <si>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</si>
  <si>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</si>
  <si>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</si>
  <si>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</si>
  <si>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</si>
  <si>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</si>
  <si>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</si>
  <si>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</si>
  <si>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</si>
  <si>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</si>
  <si>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</si>
  <si>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</si>
  <si>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</si>
  <si>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</si>
  <si>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</si>
  <si>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</si>
  <si>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</si>
  <si>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</si>
  <si>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</si>
  <si>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</si>
  <si>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</si>
  <si>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</si>
  <si>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</si>
  <si>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</si>
  <si>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</si>
  <si>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</si>
  <si>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</si>
  <si>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</si>
  <si>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</si>
  <si>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</si>
  <si>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</si>
  <si>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</si>
  <si>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</si>
  <si>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</si>
  <si>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</si>
  <si>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</si>
  <si>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</si>
  <si>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</si>
  <si>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</si>
  <si>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</si>
  <si>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</si>
  <si>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</si>
  <si>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</si>
  <si>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</si>
  <si>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</si>
  <si>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</si>
  <si>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</si>
  <si>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</si>
  <si>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</si>
  <si>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</si>
  <si>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</si>
  <si>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</si>
  <si>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</si>
  <si>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</si>
  <si>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</si>
  <si>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</si>
  <si>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</si>
  <si>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</si>
  <si>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</si>
  <si>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</si>
  <si>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</si>
  <si>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</si>
  <si>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</si>
  <si>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</si>
  <si>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</si>
  <si>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</si>
  <si>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</si>
  <si>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</si>
  <si>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</si>
  <si>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</si>
  <si>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</si>
  <si>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</si>
  <si>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</si>
  <si>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</si>
  <si>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</si>
  <si>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</si>
  <si>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</si>
  <si>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</si>
  <si>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</si>
  <si>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</si>
  <si>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</si>
  <si>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</si>
  <si>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</si>
  <si>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</si>
  <si>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</si>
  <si>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</si>
  <si>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</si>
  <si>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</si>
  <si>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</si>
  <si>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</si>
  <si>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</si>
  <si>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</si>
  <si>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</si>
  <si>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</si>
  <si>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</si>
  <si>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</si>
  <si>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</si>
  <si>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</si>
  <si>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</si>
  <si>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</si>
  <si>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</si>
  <si>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</si>
  <si>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</si>
  <si>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</si>
  <si>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</si>
  <si>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</si>
  <si>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</si>
  <si>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</si>
  <si>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</si>
  <si>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</si>
  <si>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</si>
  <si>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</si>
  <si>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</si>
  <si>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</si>
  <si>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</si>
  <si>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</si>
  <si>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</si>
  <si>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</si>
  <si>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</si>
  <si>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</si>
  <si>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</si>
  <si>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</si>
  <si>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</si>
  <si>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</si>
  <si>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</si>
  <si>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</si>
  <si>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</si>
  <si>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</si>
  <si>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</si>
  <si>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</si>
  <si>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</si>
  <si>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</si>
  <si>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</si>
  <si>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</si>
  <si>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</si>
  <si>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</si>
  <si>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</si>
  <si>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</si>
  <si>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</si>
  <si>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</si>
  <si>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</si>
  <si>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</si>
  <si>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</si>
  <si>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</si>
  <si>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</si>
  <si>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</si>
  <si>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</si>
  <si>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</si>
  <si>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</si>
  <si>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</si>
  <si>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</si>
  <si>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</si>
  <si>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</si>
  <si>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</si>
  <si>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</si>
  <si>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</si>
  <si>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</si>
  <si>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</si>
  <si>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</si>
  <si>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</si>
  <si>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</si>
  <si>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</si>
  <si>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</si>
  <si>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</si>
  <si>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</si>
  <si>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</si>
  <si>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</si>
  <si>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</si>
  <si>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</si>
  <si>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</si>
  <si>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</si>
  <si>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</si>
  <si>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</si>
  <si>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</si>
  <si>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</si>
  <si>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</si>
  <si>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</si>
  <si>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</si>
  <si>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</si>
  <si>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</si>
  <si>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</si>
  <si>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</si>
  <si>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</si>
  <si>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</si>
  <si>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</si>
  <si>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</si>
  <si>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</si>
  <si>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</si>
  <si>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</si>
  <si>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</si>
  <si>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</si>
  <si>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</si>
  <si>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</si>
  <si>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</si>
  <si>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</si>
  <si>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</si>
  <si>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</si>
  <si>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</si>
  <si>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</si>
  <si>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</si>
  <si>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</si>
  <si>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</si>
  <si>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</si>
  <si>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</si>
  <si>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</si>
  <si>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</si>
  <si>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</si>
  <si>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</si>
  <si>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</si>
  <si>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</si>
  <si>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</si>
  <si>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</si>
  <si>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</si>
  <si>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</si>
  <si>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</si>
  <si>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</si>
  <si>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</si>
  <si>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</si>
  <si>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</si>
  <si>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</si>
  <si>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</si>
  <si>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</si>
  <si>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</si>
  <si>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</si>
  <si>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</si>
  <si>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</si>
  <si>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</si>
  <si>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</si>
  <si>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</si>
  <si>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</si>
  <si>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</si>
  <si>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</si>
  <si>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</si>
  <si>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</si>
  <si>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</si>
  <si>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</si>
  <si>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</si>
  <si>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</si>
  <si>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</si>
  <si>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</si>
  <si>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</si>
  <si>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</si>
  <si>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</si>
  <si>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</si>
  <si>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</si>
  <si>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</si>
  <si>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</si>
  <si>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</si>
  <si>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</si>
  <si>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</si>
  <si>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</si>
  <si>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</si>
  <si>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</si>
  <si>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</si>
  <si>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</si>
  <si>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</si>
  <si>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</si>
  <si>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</si>
  <si>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</si>
  <si>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</si>
  <si>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</si>
  <si>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</si>
  <si>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</si>
  <si>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</si>
  <si>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</si>
  <si>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</si>
  <si>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</si>
  <si>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</si>
  <si>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</si>
  <si>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</si>
  <si>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</si>
  <si>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</si>
  <si>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</si>
  <si>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</si>
  <si>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</si>
  <si>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</si>
  <si>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</si>
  <si>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</si>
  <si>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</si>
  <si>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</si>
  <si>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</si>
  <si>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</si>
  <si>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</si>
  <si>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</si>
  <si>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</si>
  <si>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</si>
  <si>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</si>
  <si>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</si>
  <si>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</si>
  <si>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</si>
  <si>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</si>
  <si>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</si>
  <si>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</si>
  <si>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</si>
  <si>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</si>
  <si>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</si>
  <si>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</si>
  <si>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</si>
  <si>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</si>
  <si>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</si>
  <si>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</si>
  <si>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</si>
  <si>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</si>
  <si>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</si>
  <si>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</si>
  <si>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</si>
  <si>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</si>
  <si>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</si>
  <si>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</si>
  <si>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</si>
  <si>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</si>
  <si>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</si>
  <si>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</si>
  <si>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</si>
  <si>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</si>
  <si>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</si>
  <si>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</si>
  <si>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</si>
  <si>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</si>
  <si>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</si>
  <si>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</si>
  <si>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</si>
  <si>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</si>
  <si>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</si>
  <si>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</si>
  <si>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</si>
  <si>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</si>
  <si>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</si>
  <si>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</si>
  <si>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</si>
  <si>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</si>
  <si>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</si>
  <si>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</si>
  <si>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</si>
  <si>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</si>
  <si>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</si>
  <si>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</si>
  <si>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</si>
  <si>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</si>
  <si>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</si>
  <si>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</si>
  <si>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</si>
  <si>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</si>
  <si>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</si>
  <si>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</si>
  <si>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</si>
  <si>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</si>
  <si>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</si>
  <si>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</si>
  <si>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</si>
  <si>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</si>
  <si>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</si>
  <si>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</si>
  <si>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</si>
  <si>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</si>
  <si>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</si>
  <si>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</si>
  <si>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</si>
  <si>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</si>
  <si>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</si>
  <si>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</si>
  <si>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</si>
  <si>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</si>
  <si>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</si>
  <si>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</si>
  <si>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</si>
  <si>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</si>
  <si>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</si>
  <si>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</si>
  <si>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</si>
  <si>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</si>
  <si>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</si>
  <si>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</si>
  <si>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</si>
  <si>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</si>
  <si>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</si>
  <si>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</si>
  <si>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</si>
  <si>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</si>
  <si>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</si>
  <si>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</si>
  <si>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</si>
  <si>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</si>
  <si>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</si>
  <si>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</si>
  <si>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</si>
  <si>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</si>
  <si>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</si>
  <si>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</si>
  <si>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</si>
  <si>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</si>
  <si>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</si>
  <si>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</si>
  <si>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</si>
  <si>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</si>
  <si>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</si>
  <si>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</si>
  <si>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</si>
  <si>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</si>
  <si>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</si>
  <si>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</si>
  <si>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</si>
  <si>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</si>
  <si>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</si>
  <si>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</si>
  <si>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</si>
  <si>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</si>
  <si>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</si>
  <si>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</si>
  <si>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</si>
  <si>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</si>
  <si>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</si>
  <si>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</si>
  <si>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</si>
  <si>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</si>
  <si>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</si>
  <si>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</si>
  <si>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</si>
  <si>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</si>
  <si>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</si>
  <si>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</si>
  <si>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</si>
  <si>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</si>
  <si>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</si>
  <si>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</si>
  <si>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</si>
  <si>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</si>
  <si>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</si>
  <si>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</si>
  <si>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</si>
  <si>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</si>
  <si>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</si>
  <si>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</si>
  <si>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</si>
  <si>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</si>
  <si>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</si>
  <si>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</si>
  <si>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</si>
  <si>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</si>
  <si>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</si>
  <si>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</si>
  <si>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</si>
  <si>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</si>
  <si>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</si>
  <si>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</si>
  <si>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</si>
  <si>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</si>
  <si>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</si>
  <si>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</si>
  <si>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</si>
  <si>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</si>
  <si>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</si>
  <si>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</si>
  <si>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</si>
  <si>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</si>
  <si>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</si>
  <si>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</si>
  <si>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</si>
  <si>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</si>
  <si>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</si>
  <si>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</si>
  <si>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</si>
  <si>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</si>
  <si>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</si>
  <si>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</si>
  <si>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</si>
  <si>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</si>
  <si>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</si>
  <si>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</si>
  <si>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</si>
  <si>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</si>
  <si>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</si>
  <si>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</si>
  <si>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</si>
  <si>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</si>
  <si>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</si>
  <si>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</si>
  <si>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</si>
  <si>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</si>
  <si>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</si>
  <si>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</si>
  <si>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</si>
  <si>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</si>
  <si>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</si>
  <si>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</si>
  <si>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</si>
  <si>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</si>
  <si>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</si>
  <si>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</si>
  <si>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</si>
  <si>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</si>
  <si>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</si>
  <si>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</si>
  <si>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</si>
  <si>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</si>
  <si>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</si>
  <si>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</si>
  <si>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</si>
  <si>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</si>
  <si>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</si>
  <si>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</si>
  <si>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</si>
  <si>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</si>
  <si>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</si>
  <si>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</si>
  <si>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</si>
  <si>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</si>
  <si>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</si>
  <si>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</si>
  <si>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</si>
  <si>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</si>
  <si>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</si>
  <si>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</si>
  <si>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</si>
  <si>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</si>
  <si>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</si>
  <si>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</si>
  <si>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</si>
  <si>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</si>
  <si>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</si>
  <si>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</si>
  <si>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FI4000108543</t>
  </si>
  <si>
    <t>TAAZ055019</t>
  </si>
  <si>
    <t>TAALERITEHDAS_20190919_5.5</t>
  </si>
  <si>
    <t>Taaleritehtaan Varainhoito Oy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</si>
</sst>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6" fillId="0" borderId="1" xfId="0" applyFont="1" applyBorder="1" applyAlignment="1">
      <alignment horizontal="left"/>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19" sqref="F19"/>
    </sheetView>
  </sheetViews>
  <sheetFormatPr defaultColWidth="9.140625" defaultRowHeight="12.75"/>
  <cols>
    <col min="1" max="1" width="18.140625" style="55" customWidth="1"/>
    <col min="2" max="2" width="30.42578125" style="55" customWidth="1"/>
    <col min="3" max="3" width="18.85546875" style="55" customWidth="1"/>
    <col min="4" max="4" width="25.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64" t="s">
        <v>1375</v>
      </c>
      <c r="C2" s="64" t="s">
        <v>1461</v>
      </c>
      <c r="D2" s="64" t="s">
        <v>1272</v>
      </c>
      <c r="E2" s="65" t="s">
        <v>34</v>
      </c>
      <c r="F2" s="64" t="s">
        <v>346</v>
      </c>
      <c r="G2" s="4">
        <v>41905</v>
      </c>
      <c r="H2" s="95" t="str">
        <f>IF(C2="-","",VLOOKUP(C2,CouponBondIssuersTable,2,0))</f>
        <v>TAA</v>
      </c>
      <c r="I2" s="95" t="str">
        <f>IF(D2="-","",IFERROR(VLOOKUP(D2,CouponLeadManagersTable,2,0),""))</f>
        <v>UOC</v>
      </c>
      <c r="J2" s="95" t="str">
        <f>IF(D2="-","",IFERROR(VLOOKUP(D2,CouponLeadManagersTable,3,0),""))</f>
        <v>HE</v>
      </c>
      <c r="K2" s="66"/>
      <c r="L2" s="66"/>
      <c r="M2" s="66"/>
      <c r="N2" s="99"/>
      <c r="P2" s="55"/>
    </row>
    <row r="3" spans="1:28">
      <c r="A3" s="66"/>
      <c r="B3" s="66"/>
      <c r="D3" s="66" t="s">
        <v>1468</v>
      </c>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1466</v>
      </c>
      <c r="B7" s="83" t="s">
        <v>1467</v>
      </c>
      <c r="C7" s="253">
        <v>2</v>
      </c>
      <c r="D7" s="64" t="s">
        <v>1465</v>
      </c>
      <c r="E7" s="65">
        <v>1000</v>
      </c>
      <c r="F7" s="64" t="s">
        <v>34</v>
      </c>
      <c r="G7" s="64" t="s">
        <v>354</v>
      </c>
      <c r="H7" s="64"/>
      <c r="I7" s="84">
        <v>5.5</v>
      </c>
      <c r="J7" s="64">
        <v>1</v>
      </c>
      <c r="K7" s="4">
        <v>42266</v>
      </c>
      <c r="L7" s="4">
        <v>43727</v>
      </c>
      <c r="M7" s="4" t="s">
        <v>1167</v>
      </c>
      <c r="N7" s="51" t="s">
        <v>423</v>
      </c>
      <c r="O7" s="65">
        <v>20000000</v>
      </c>
      <c r="P7" s="4">
        <v>41901</v>
      </c>
      <c r="Q7" s="4">
        <f>IF(P7&lt;&gt;"",P7,"")</f>
        <v>41901</v>
      </c>
      <c r="R7" s="4">
        <v>43727</v>
      </c>
      <c r="S7" s="4">
        <v>43721</v>
      </c>
      <c r="T7" s="85" t="s">
        <v>1466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4"/>
  <sheetViews>
    <sheetView zoomScale="70" zoomScaleNormal="70" workbookViewId="0">
      <pane xSplit="1" ySplit="1" topLeftCell="V158" activePane="bottomRight" state="frozen"/>
      <selection pane="topRight" activeCell="B1" sqref="B1"/>
      <selection pane="bottomLeft" activeCell="A2" sqref="A2"/>
      <selection pane="bottomRight" activeCell="AB88" sqref="AB8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26" t="s">
        <v>592</v>
      </c>
      <c r="Z154" s="227" t="s">
        <v>593</v>
      </c>
    </row>
    <row r="155" spans="25:26">
      <c r="Y155" s="226" t="s">
        <v>554</v>
      </c>
      <c r="Z155" s="227" t="s">
        <v>555</v>
      </c>
    </row>
    <row r="156" spans="25:26">
      <c r="Y156" s="226" t="s">
        <v>1244</v>
      </c>
      <c r="Z156" s="227" t="s">
        <v>1245</v>
      </c>
    </row>
    <row r="157" spans="25:26">
      <c r="Y157" s="226" t="s">
        <v>216</v>
      </c>
      <c r="Z157" s="227" t="s">
        <v>26</v>
      </c>
    </row>
    <row r="158" spans="25:26">
      <c r="Y158" s="226" t="s">
        <v>556</v>
      </c>
      <c r="Z158" s="227" t="s">
        <v>557</v>
      </c>
    </row>
    <row r="159" spans="25:26">
      <c r="Y159" s="226" t="s">
        <v>558</v>
      </c>
      <c r="Z159" s="227" t="s">
        <v>594</v>
      </c>
    </row>
    <row r="160" spans="25:26">
      <c r="Y160" s="226" t="s">
        <v>559</v>
      </c>
      <c r="Z160" s="227" t="s">
        <v>595</v>
      </c>
    </row>
    <row r="161" spans="25:26">
      <c r="Y161" s="226" t="s">
        <v>1237</v>
      </c>
      <c r="Z161" s="227" t="s">
        <v>1238</v>
      </c>
    </row>
    <row r="162" spans="25:26">
      <c r="Y162" s="226" t="s">
        <v>560</v>
      </c>
      <c r="Z162" s="227" t="s">
        <v>596</v>
      </c>
    </row>
    <row r="163" spans="25:26">
      <c r="Y163" s="226" t="s">
        <v>461</v>
      </c>
      <c r="Z163" s="227" t="s">
        <v>22</v>
      </c>
    </row>
    <row r="164" spans="25:26">
      <c r="Y164" s="226" t="s">
        <v>561</v>
      </c>
      <c r="Z164" s="227" t="s">
        <v>597</v>
      </c>
    </row>
    <row r="165" spans="25:26">
      <c r="Y165" s="226" t="s">
        <v>562</v>
      </c>
      <c r="Z165" s="227" t="s">
        <v>563</v>
      </c>
    </row>
    <row r="166" spans="25:26">
      <c r="Y166" s="238" t="s">
        <v>1461</v>
      </c>
      <c r="Z166" s="239" t="s">
        <v>1462</v>
      </c>
    </row>
    <row r="167" spans="25:26">
      <c r="Y167" s="238" t="s">
        <v>1434</v>
      </c>
      <c r="Z167" s="239" t="s">
        <v>1435</v>
      </c>
    </row>
    <row r="168" spans="25:26">
      <c r="Y168" s="238" t="s">
        <v>225</v>
      </c>
      <c r="Z168" s="227" t="s">
        <v>1251</v>
      </c>
    </row>
    <row r="169" spans="25:26">
      <c r="Y169" s="226" t="s">
        <v>472</v>
      </c>
      <c r="Z169" s="227" t="s">
        <v>319</v>
      </c>
    </row>
    <row r="170" spans="25:26">
      <c r="Y170" s="226" t="s">
        <v>471</v>
      </c>
      <c r="Z170" s="227" t="s">
        <v>276</v>
      </c>
    </row>
    <row r="171" spans="25:26">
      <c r="Y171" s="226" t="s">
        <v>1155</v>
      </c>
      <c r="Z171" s="227" t="s">
        <v>1156</v>
      </c>
    </row>
    <row r="172" spans="25:26">
      <c r="Y172" s="226" t="s">
        <v>1346</v>
      </c>
      <c r="Z172" s="227" t="s">
        <v>1347</v>
      </c>
    </row>
    <row r="173" spans="25:26">
      <c r="Y173" s="226" t="s">
        <v>564</v>
      </c>
      <c r="Z173" s="227" t="s">
        <v>565</v>
      </c>
    </row>
    <row r="174" spans="25:26">
      <c r="Y174" s="226" t="s">
        <v>1193</v>
      </c>
      <c r="Z174" s="227" t="s">
        <v>1192</v>
      </c>
    </row>
    <row r="175" spans="25:26">
      <c r="Y175" s="226" t="s">
        <v>566</v>
      </c>
      <c r="Z175" s="227" t="s">
        <v>567</v>
      </c>
    </row>
    <row r="176" spans="25:26">
      <c r="Y176" s="226" t="s">
        <v>460</v>
      </c>
      <c r="Z176" s="227" t="s">
        <v>312</v>
      </c>
    </row>
    <row r="177" spans="25:26">
      <c r="Y177" s="226" t="s">
        <v>459</v>
      </c>
      <c r="Z177" s="227" t="s">
        <v>27</v>
      </c>
    </row>
    <row r="178" spans="25:26">
      <c r="Y178" s="226" t="s">
        <v>568</v>
      </c>
      <c r="Z178" s="227" t="s">
        <v>569</v>
      </c>
    </row>
    <row r="179" spans="25:26">
      <c r="Y179" s="226" t="s">
        <v>1246</v>
      </c>
      <c r="Z179" s="227" t="s">
        <v>1247</v>
      </c>
    </row>
    <row r="180" spans="25:26">
      <c r="Y180" s="238" t="s">
        <v>1448</v>
      </c>
      <c r="Z180" s="239" t="s">
        <v>1449</v>
      </c>
    </row>
    <row r="181" spans="25:26">
      <c r="Y181" s="226" t="s">
        <v>1279</v>
      </c>
      <c r="Z181" s="227" t="s">
        <v>1282</v>
      </c>
    </row>
    <row r="182" spans="25:26">
      <c r="Y182" s="238" t="s">
        <v>1429</v>
      </c>
      <c r="Z182" s="239" t="s">
        <v>1430</v>
      </c>
    </row>
    <row r="183" spans="25:26">
      <c r="Y183" s="238" t="s">
        <v>1409</v>
      </c>
      <c r="Z183" s="239" t="s">
        <v>1410</v>
      </c>
    </row>
    <row r="184" spans="25:26">
      <c r="Y184" s="238" t="s">
        <v>570</v>
      </c>
      <c r="Z184" s="239" t="s">
        <v>389</v>
      </c>
    </row>
    <row r="185" spans="25:26">
      <c r="Y185" s="226" t="s">
        <v>1294</v>
      </c>
      <c r="Z185" s="227" t="s">
        <v>1295</v>
      </c>
    </row>
    <row r="186" spans="25:26">
      <c r="Y186" s="226" t="s">
        <v>574</v>
      </c>
      <c r="Z186" s="227" t="s">
        <v>390</v>
      </c>
    </row>
    <row r="187" spans="25:26">
      <c r="Y187" s="226" t="s">
        <v>571</v>
      </c>
      <c r="Z187" s="227" t="s">
        <v>598</v>
      </c>
    </row>
    <row r="188" spans="25:26">
      <c r="Y188" s="226" t="s">
        <v>473</v>
      </c>
      <c r="Z188" s="227" t="s">
        <v>308</v>
      </c>
    </row>
    <row r="189" spans="25:26">
      <c r="Y189" s="238" t="s">
        <v>1248</v>
      </c>
      <c r="Z189" s="239" t="s">
        <v>1249</v>
      </c>
    </row>
    <row r="190" spans="25:26">
      <c r="Y190" s="238" t="s">
        <v>572</v>
      </c>
      <c r="Z190" s="239" t="s">
        <v>573</v>
      </c>
    </row>
    <row r="191" spans="25:26">
      <c r="Y191" s="238" t="s">
        <v>1280</v>
      </c>
      <c r="Z191" s="239" t="s">
        <v>1281</v>
      </c>
    </row>
    <row r="192" spans="25:26">
      <c r="Y192" s="238" t="s">
        <v>572</v>
      </c>
      <c r="Z192" s="239" t="s">
        <v>573</v>
      </c>
    </row>
    <row r="193" spans="25:26">
      <c r="Y193" s="238" t="s">
        <v>1280</v>
      </c>
      <c r="Z193" s="239" t="s">
        <v>1281</v>
      </c>
    </row>
    <row r="194" spans="25:26">
      <c r="Y194" s="238" t="s">
        <v>1415</v>
      </c>
      <c r="Z194"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2014-09-22T08:25:20Z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