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300" windowHeight="9750" tabRatio="453" activeTab="1"/>
  </bookViews>
  <sheets>
    <sheet name="front page" sheetId="1" r:id="rId1"/>
    <sheet name="AR" sheetId="2" r:id="rId2"/>
    <sheet name="comentars" sheetId="3" r:id="rId3"/>
  </sheets>
  <definedNames>
    <definedName name="neto">'AR'!#REF!</definedName>
    <definedName name="Nr.1">'AR'!#REF!</definedName>
    <definedName name="Nr.10">'AR'!#REF!</definedName>
    <definedName name="Nr.11">'AR'!#REF!</definedName>
    <definedName name="Nr.12">'AR'!#REF!</definedName>
    <definedName name="Nr.13">'AR'!#REF!</definedName>
    <definedName name="Nr.14">'AR'!#REF!</definedName>
    <definedName name="Nr.15">'AR'!#REF!</definedName>
    <definedName name="Nr.16">'AR'!#REF!</definedName>
    <definedName name="Nr.17">'AR'!#REF!</definedName>
    <definedName name="Nr.18">'AR'!#REF!</definedName>
    <definedName name="Nr.19">'AR'!#REF!</definedName>
    <definedName name="Nr.2">'AR'!#REF!</definedName>
    <definedName name="Nr.20">'AR'!#REF!</definedName>
    <definedName name="Nr.21">'AR'!#REF!</definedName>
    <definedName name="Nr.22">'AR'!#REF!</definedName>
    <definedName name="nr.23">'AR'!#REF!</definedName>
    <definedName name="nr.24">'AR'!#REF!</definedName>
    <definedName name="nr.25">'AR'!#REF!</definedName>
    <definedName name="nr.26">'AR'!#REF!</definedName>
    <definedName name="nr.27">'AR'!#REF!</definedName>
    <definedName name="nr.28">'AR'!#REF!</definedName>
    <definedName name="nr.29">'AR'!#REF!</definedName>
    <definedName name="Nr.3">'AR'!#REF!</definedName>
    <definedName name="Nr.30">'AR'!#REF!</definedName>
    <definedName name="nr.31">'AR'!#REF!</definedName>
    <definedName name="nr.32">'AR'!#REF!</definedName>
    <definedName name="nr.33">'AR'!#REF!</definedName>
    <definedName name="nr.34">'AR'!#REF!</definedName>
    <definedName name="nr.35">'AR'!#REF!</definedName>
    <definedName name="nr.36">'AR'!#REF!</definedName>
    <definedName name="Nr.36a">'AR'!#REF!</definedName>
    <definedName name="nr.37">'AR'!#REF!</definedName>
    <definedName name="nr.38">'AR'!#REF!</definedName>
    <definedName name="nr.39">'AR'!#REF!</definedName>
    <definedName name="nr.4">'AR'!$B$143</definedName>
    <definedName name="nr.40">'AR'!#REF!</definedName>
    <definedName name="nr.41">'AR'!#REF!</definedName>
    <definedName name="nr.42">'AR'!#REF!</definedName>
    <definedName name="nr.43">'AR'!#REF!</definedName>
    <definedName name="nr.44">'AR'!#REF!</definedName>
    <definedName name="Nr.5">'AR'!$B$144</definedName>
    <definedName name="Nr.6">'AR'!#REF!</definedName>
    <definedName name="Nr.7">'AR'!#REF!</definedName>
    <definedName name="Nr.8">'AR'!#REF!</definedName>
    <definedName name="Nr.9">'AR'!#REF!</definedName>
    <definedName name="pielik14">'AR'!#REF!</definedName>
    <definedName name="pielik15">'AR'!#REF!</definedName>
    <definedName name="pielik16">'AR'!#REF!</definedName>
    <definedName name="pielik17">'AR'!#REF!</definedName>
    <definedName name="pielik18">'AR'!#REF!</definedName>
    <definedName name="pielik19">'AR'!#REF!</definedName>
    <definedName name="pielik21">'AR'!#REF!</definedName>
    <definedName name="pielik22">'AR'!#REF!</definedName>
    <definedName name="pielik23">'AR'!#REF!</definedName>
    <definedName name="pielik25">'AR'!#REF!</definedName>
    <definedName name="pielik26">'AR'!#REF!</definedName>
    <definedName name="pielik27">'AR'!#REF!</definedName>
    <definedName name="pielik28">'AR'!#REF!</definedName>
    <definedName name="pielik29">'AR'!#REF!</definedName>
    <definedName name="pielik30">'AR'!#REF!</definedName>
    <definedName name="pielik31">'AR'!#REF!</definedName>
    <definedName name="pielik32">'AR'!#REF!</definedName>
    <definedName name="pielik33">'AR'!#REF!</definedName>
    <definedName name="pielik34">'AR'!#REF!</definedName>
    <definedName name="pielik35">'AR'!#REF!</definedName>
    <definedName name="pielik36">'AR'!#REF!</definedName>
    <definedName name="pielik36a">'AR'!#REF!</definedName>
    <definedName name="pielik37">'AR'!#REF!</definedName>
    <definedName name="pielik38">'AR'!#REF!</definedName>
    <definedName name="pielik39">'AR'!#REF!</definedName>
    <definedName name="pielik40">'AR'!#REF!</definedName>
    <definedName name="pielik41">'AR'!#REF!</definedName>
    <definedName name="pielik42">'AR'!#REF!</definedName>
    <definedName name="pielik43">'AR'!#REF!</definedName>
    <definedName name="pielik44">'AR'!#REF!</definedName>
    <definedName name="pielikj24">'AR'!#REF!</definedName>
    <definedName name="pielikms4">'AR'!$B$465</definedName>
    <definedName name="pielikums1">'AR'!$B$409</definedName>
    <definedName name="pielikums10">'AR'!#REF!</definedName>
    <definedName name="pielikums11">'AR'!$B$502</definedName>
    <definedName name="pielikums12">'AR'!$B$523</definedName>
    <definedName name="pielikums13">'AR'!$B$561</definedName>
    <definedName name="pielikums2">'AR'!$B$442</definedName>
    <definedName name="pielikums20">'AR'!#REF!</definedName>
    <definedName name="pielikums3">'AR'!$B$449</definedName>
    <definedName name="pielikums5">'AR'!$B$474</definedName>
    <definedName name="pielikums6">'AR'!$B$485</definedName>
    <definedName name="pielikums7">'AR'!$B$490</definedName>
    <definedName name="pielikums8">'AR'!#REF!</definedName>
    <definedName name="pielikums9">'AR'!$B$496</definedName>
  </definedNames>
  <calcPr fullCalcOnLoad="1"/>
</workbook>
</file>

<file path=xl/sharedStrings.xml><?xml version="1.0" encoding="utf-8"?>
<sst xmlns="http://schemas.openxmlformats.org/spreadsheetml/2006/main" count="710" uniqueCount="446">
  <si>
    <t>42103022837, 12 May, 2004 Commercial register, Liepaja</t>
  </si>
  <si>
    <t>Address</t>
  </si>
  <si>
    <t>42/44G. Baloza Street, Liepaja, LV-3402</t>
  </si>
  <si>
    <t>The main forms of Company's activities</t>
  </si>
  <si>
    <t>Construction and repair of technological equipment, ships, yachts, catamarans, containers, roltrailers</t>
  </si>
  <si>
    <t>port services</t>
  </si>
  <si>
    <t>Names, surnames and held positions of members of the board</t>
  </si>
  <si>
    <t>Chairman of the board, Id. No. 160869-10810</t>
  </si>
  <si>
    <t>Ivica Galic</t>
  </si>
  <si>
    <t>Member of the board, Id. No. 190463-14655</t>
  </si>
  <si>
    <t>Names, surnames and held positions of members of the council</t>
  </si>
  <si>
    <t>Vasilijs Melniks</t>
  </si>
  <si>
    <t>Chairman of the council, Id. No.310867-10726</t>
  </si>
  <si>
    <t xml:space="preserve">Vice-chairman of the council Id. No.250154-10952 </t>
  </si>
  <si>
    <t>Member of the council, Id. No.010146-10964</t>
  </si>
  <si>
    <t>Member of the council, Id. No. 030349-12926</t>
  </si>
  <si>
    <t>Name and address of the auditor</t>
  </si>
  <si>
    <t>Natalija Zaiceva</t>
  </si>
  <si>
    <t>Certified auditor</t>
  </si>
  <si>
    <t>(LZRA certificate No.138)</t>
  </si>
  <si>
    <t>Company of certified auditors KSIA “ORIENTS N”</t>
  </si>
  <si>
    <t>LZRA License  No.28</t>
  </si>
  <si>
    <t>A.Caka Street 83/85-12</t>
  </si>
  <si>
    <t>Riga LV-1011</t>
  </si>
  <si>
    <t>Chairman of the board</t>
  </si>
  <si>
    <t>PROFIT OR LOSS STATEMENT</t>
  </si>
  <si>
    <t>Appendix</t>
  </si>
  <si>
    <t>Net turnover</t>
  </si>
  <si>
    <t>Production costs of sold output</t>
  </si>
  <si>
    <t>Gross profit or losses</t>
  </si>
  <si>
    <t>Selling costs</t>
  </si>
  <si>
    <t>Administration costs</t>
  </si>
  <si>
    <t>Other company's economic activity incomes</t>
  </si>
  <si>
    <t>Other company's economic activity costs</t>
  </si>
  <si>
    <t>Incomes from membership in holding company's branch and associated companies capitals</t>
  </si>
  <si>
    <t>Incomes from securities and loans that have formed the long-term investments</t>
  </si>
  <si>
    <t>Other interest incomes and similar incomes</t>
  </si>
  <si>
    <t>Long-term financial investments and write off of short-term securities values</t>
  </si>
  <si>
    <t>Interest payments and similar costs</t>
  </si>
  <si>
    <t>Profit or loss before extraordinary items and taxes</t>
  </si>
  <si>
    <t>Extraordinary incomes</t>
  </si>
  <si>
    <t>Extraordinary costs</t>
  </si>
  <si>
    <t>Profit or loss before taxes</t>
  </si>
  <si>
    <t>Company's income tax for the year of account</t>
  </si>
  <si>
    <t>Deferred tax</t>
  </si>
  <si>
    <t>Other taxes</t>
  </si>
  <si>
    <t>Profit or loss of the year of account</t>
  </si>
  <si>
    <t>ACTIVE</t>
  </si>
  <si>
    <t>Long-term investments</t>
  </si>
  <si>
    <t>I. Intangible investments</t>
  </si>
  <si>
    <t>Company's development costs</t>
  </si>
  <si>
    <t>Concessions, patents, licenses, trade marks and similar rights</t>
  </si>
  <si>
    <t>Other intangible investments</t>
  </si>
  <si>
    <t>Intangible value of the company</t>
  </si>
  <si>
    <t>Advance payments for intangible investments</t>
  </si>
  <si>
    <t>Intangible investments total</t>
  </si>
  <si>
    <t>II. Fixed assets</t>
  </si>
  <si>
    <t>Lands, buildings, constructions, perennial plantations</t>
  </si>
  <si>
    <t>Long-term investments in leased fixed assets</t>
  </si>
  <si>
    <t>Equipment and machines</t>
  </si>
  <si>
    <t>Other fixed assets and inventory</t>
  </si>
  <si>
    <t>Forming of fixed assets and costs of unfinished objects of construction</t>
  </si>
  <si>
    <t>Advance payments for fixed assets</t>
  </si>
  <si>
    <t>Fixes assets total</t>
  </si>
  <si>
    <t>III. Investment property</t>
  </si>
  <si>
    <t>IV. Biological actives</t>
  </si>
  <si>
    <t>V. Long-term financial investments</t>
  </si>
  <si>
    <t>Participation in capital of related companies</t>
  </si>
  <si>
    <t>Loans to related companies</t>
  </si>
  <si>
    <t>Participation in capital of affiliated companies</t>
  </si>
  <si>
    <t>Loans to affiliated companies</t>
  </si>
  <si>
    <t>Other securities and investments</t>
  </si>
  <si>
    <t>Other loans and other long-term debtors</t>
  </si>
  <si>
    <t>Own stocks and shares</t>
  </si>
  <si>
    <t>Loans to shareholders or participants and management</t>
  </si>
  <si>
    <t>Long-term financial investments total</t>
  </si>
  <si>
    <t>Long-term investments total</t>
  </si>
  <si>
    <t>Current assets</t>
  </si>
  <si>
    <t>I. Stocks</t>
  </si>
  <si>
    <t>Row materials, direct materials and auxiliary materials</t>
  </si>
  <si>
    <t>Unfinished products</t>
  </si>
  <si>
    <t>Complete products and goods for sale</t>
  </si>
  <si>
    <t>Unfinished orders</t>
  </si>
  <si>
    <t>Advance payments for goods</t>
  </si>
  <si>
    <t>Stocks totally</t>
  </si>
  <si>
    <t>II. For selling held long-term investments</t>
  </si>
  <si>
    <t>III. Debtors</t>
  </si>
  <si>
    <t>Debts of customers and clients</t>
  </si>
  <si>
    <t>Debts of associated companies</t>
  </si>
  <si>
    <t>Other debtors</t>
  </si>
  <si>
    <t>Undeposited shares in company's capital</t>
  </si>
  <si>
    <t>Short - term loans to joint owners and management</t>
  </si>
  <si>
    <t>Next periods costs</t>
  </si>
  <si>
    <t>Debtors total</t>
  </si>
  <si>
    <t>IV. Short-term financial investments</t>
  </si>
  <si>
    <t>Other securities and participation in capitals</t>
  </si>
  <si>
    <t>Derivative financial instruments</t>
  </si>
  <si>
    <t>Securities and participation in capitals total</t>
  </si>
  <si>
    <t>V. Cash assets</t>
  </si>
  <si>
    <t>Current assets total</t>
  </si>
  <si>
    <t>Actives total</t>
  </si>
  <si>
    <t>PASSIVE</t>
  </si>
  <si>
    <t>I. Equity capital</t>
  </si>
  <si>
    <t>Stock or share capital (equity capital)</t>
  </si>
  <si>
    <t>Stock issue extra charge</t>
  </si>
  <si>
    <t>Long - term investment reestimation reserve</t>
  </si>
  <si>
    <t>Financial instruments reestimantion reserve</t>
  </si>
  <si>
    <t>Reserves:</t>
  </si>
  <si>
    <t>reserves prescribed by law</t>
  </si>
  <si>
    <t>reserves for own stocks and shares</t>
  </si>
  <si>
    <t>reserves prescribed by company's statutes</t>
  </si>
  <si>
    <t>other reserves</t>
  </si>
  <si>
    <t>Retained profit</t>
  </si>
  <si>
    <t xml:space="preserve">  retained profit of previous years</t>
  </si>
  <si>
    <t>retained profit of the year of accountant</t>
  </si>
  <si>
    <t>Equity capital total</t>
  </si>
  <si>
    <t>II. Provisions</t>
  </si>
  <si>
    <t>Provision for pensions and similar obligations</t>
  </si>
  <si>
    <t>Provision for prospective taxes</t>
  </si>
  <si>
    <t>Other provisions</t>
  </si>
  <si>
    <t>Provisions total</t>
  </si>
  <si>
    <t>III. Creditors</t>
  </si>
  <si>
    <t>I. Long-term debts to creditors</t>
  </si>
  <si>
    <t>Borrowings from credit institutions</t>
  </si>
  <si>
    <t>Other borrowings</t>
  </si>
  <si>
    <t>Leasing liabilities</t>
  </si>
  <si>
    <t>From customers received borrowings</t>
  </si>
  <si>
    <t>Debts to suppliers and contractors</t>
  </si>
  <si>
    <t>Debts to related companies</t>
  </si>
  <si>
    <t>Debts to associated companies</t>
  </si>
  <si>
    <t>Tax and social security payments</t>
  </si>
  <si>
    <t>Other creditors</t>
  </si>
  <si>
    <t>Deferred income liabilities</t>
  </si>
  <si>
    <t>Unpaid dividends</t>
  </si>
  <si>
    <t>Next periods incomes</t>
  </si>
  <si>
    <t>Long-term debts to creditors total</t>
  </si>
  <si>
    <t>II. Short-term debts to creditors</t>
  </si>
  <si>
    <t>Accrued liabilities</t>
  </si>
  <si>
    <t>Short-term debts to creditors total:</t>
  </si>
  <si>
    <t>Creditors total:</t>
  </si>
  <si>
    <t>Passives total</t>
  </si>
  <si>
    <t>CASH FLOW STATEMENT</t>
  </si>
  <si>
    <t>I. Cash flow of basic activity</t>
  </si>
  <si>
    <t>Incomes from selling the products and rendering of services</t>
  </si>
  <si>
    <t>Payments to suppliers, employees, other basic activity expenses</t>
  </si>
  <si>
    <t>Other company's basic activity incomes or expenses</t>
  </si>
  <si>
    <t>Gross cash flow of basic activity</t>
  </si>
  <si>
    <t>Expenses for interest payments</t>
  </si>
  <si>
    <t>Expenses for company's income tax payments</t>
  </si>
  <si>
    <t>Cash flow before extraordinary items</t>
  </si>
  <si>
    <t>Cash flow from extraordinary items</t>
  </si>
  <si>
    <t>Net cash flow of basic activity</t>
  </si>
  <si>
    <t>II. Cash flow of investment activity</t>
  </si>
  <si>
    <t>Acquisition of stocks or shares of related or associated companies</t>
  </si>
  <si>
    <t>Incomes from detinue of stocks or shares of related or associated companies</t>
  </si>
  <si>
    <t>Acquisition of fixed assets and intangible investments</t>
  </si>
  <si>
    <t>Incomes from selling fixed assets and intangible investments</t>
  </si>
  <si>
    <t>Issued loans</t>
  </si>
  <si>
    <t>Incomes from repayment of loans</t>
  </si>
  <si>
    <t>Received interests</t>
  </si>
  <si>
    <t>Received dividends</t>
  </si>
  <si>
    <t>Net cash flow of investment action</t>
  </si>
  <si>
    <t>III. Cash flow of financing action</t>
  </si>
  <si>
    <t>Incomes from shares and bonds or capital participation stock investments</t>
  </si>
  <si>
    <t>Received loans</t>
  </si>
  <si>
    <t>Received subsidies, grants, gifts or donations</t>
  </si>
  <si>
    <t>Expenses for repayment of loans</t>
  </si>
  <si>
    <t>Expenses for ransom of leased fixed asset</t>
  </si>
  <si>
    <t>Paid dividends</t>
  </si>
  <si>
    <t>Net cash flow of financing action</t>
  </si>
  <si>
    <t>IV. Result of foreign exchange rate fluctuations</t>
  </si>
  <si>
    <t>Net increase or decrease of cash and its equivalents</t>
  </si>
  <si>
    <t>Cash and its equivalents residue at the beginning of the year of account</t>
  </si>
  <si>
    <t>Cash and its equivalents residue at the end of the year of account</t>
  </si>
  <si>
    <t>EQUITY CAPITAL CHANGE REPORT</t>
  </si>
  <si>
    <t>Stock or share capital</t>
  </si>
  <si>
    <t>Reserves prescribed by law</t>
  </si>
  <si>
    <t>Reestimantion reserve of long-term investments</t>
  </si>
  <si>
    <t>Other reserves</t>
  </si>
  <si>
    <t>Retained profits</t>
  </si>
  <si>
    <t>Total</t>
  </si>
  <si>
    <t>Increase/decrease of stock or share capital</t>
  </si>
  <si>
    <t>Increase of reestimantion reserve</t>
  </si>
  <si>
    <t>Decrease of reestimation reserve</t>
  </si>
  <si>
    <t>Decrease of reestimantion reserve</t>
  </si>
  <si>
    <t>Calculated dividends for year 2005</t>
  </si>
  <si>
    <t>Net profit or loss of accounting period</t>
  </si>
  <si>
    <t>Residue on 31.12.2006</t>
  </si>
  <si>
    <t>APPENDIX</t>
  </si>
  <si>
    <t>ACCOUNTING POLICY</t>
  </si>
  <si>
    <t>Foreign currency's reestimantion in lats</t>
  </si>
  <si>
    <t>Company's income tax</t>
  </si>
  <si>
    <t>Financial statement appendixes</t>
  </si>
  <si>
    <t>Appendixes to profit or loss statement</t>
  </si>
  <si>
    <t>Incomes from ship building</t>
  </si>
  <si>
    <t>Incomes from ship repair services</t>
  </si>
  <si>
    <t>Other incomes</t>
  </si>
  <si>
    <t>Per geographic regions</t>
  </si>
  <si>
    <t>Incomes from service selling in local market</t>
  </si>
  <si>
    <t>Incomes from service selling to</t>
  </si>
  <si>
    <t>Russia</t>
  </si>
  <si>
    <t>Norway</t>
  </si>
  <si>
    <t>Saint Vincent</t>
  </si>
  <si>
    <t>Great Britain</t>
  </si>
  <si>
    <t>Lithuania</t>
  </si>
  <si>
    <t>Netherlands</t>
  </si>
  <si>
    <t>Cambodia</t>
  </si>
  <si>
    <t>Germany</t>
  </si>
  <si>
    <t>Sweden</t>
  </si>
  <si>
    <t>Production costs of sold goods</t>
  </si>
  <si>
    <t>Material purchase costs</t>
  </si>
  <si>
    <t>Employees salary</t>
  </si>
  <si>
    <t>Social insurance costs</t>
  </si>
  <si>
    <t>Electricity costs</t>
  </si>
  <si>
    <t>Depreciation of fixed assets</t>
  </si>
  <si>
    <t>Contagent's services</t>
  </si>
  <si>
    <t>Lease payment</t>
  </si>
  <si>
    <t>Services from outside</t>
  </si>
  <si>
    <t>Other costs</t>
  </si>
  <si>
    <t>Media advertising expenditures</t>
  </si>
  <si>
    <t>Business trips</t>
  </si>
  <si>
    <t>Other selling costs</t>
  </si>
  <si>
    <t>Appendixes to profit or loss statement (continuation)</t>
  </si>
  <si>
    <r>
      <t xml:space="preserve"> </t>
    </r>
    <r>
      <rPr>
        <b/>
        <sz val="10"/>
        <rFont val="Times New Roman"/>
        <family val="1"/>
      </rPr>
      <t>Administration costs</t>
    </r>
  </si>
  <si>
    <t>Communication costs</t>
  </si>
  <si>
    <t>Administration's salaries</t>
  </si>
  <si>
    <t>Office maintenance costs</t>
  </si>
  <si>
    <t>Stock exchange costs</t>
  </si>
  <si>
    <t>Lawyer's services</t>
  </si>
  <si>
    <t>Transport costs, business trips</t>
  </si>
  <si>
    <t>Bank services</t>
  </si>
  <si>
    <t>Representation expenses</t>
  </si>
  <si>
    <t>Other incomes from company's economic activity</t>
  </si>
  <si>
    <t>Incomes from realization of materials</t>
  </si>
  <si>
    <t>Incomes from rent</t>
  </si>
  <si>
    <t>Incomes from tugboat's services</t>
  </si>
  <si>
    <t>Other expenses from company's economic activity</t>
  </si>
  <si>
    <t>Fixed assets exclusion expenses</t>
  </si>
  <si>
    <t>Material purchase expenses</t>
  </si>
  <si>
    <t>Personnel expenses (material assistance)</t>
  </si>
  <si>
    <t>Costs for tugboat rent</t>
  </si>
  <si>
    <t>Net losses from exchange rate fluctuations</t>
  </si>
  <si>
    <t>Maintenance expenses of leased fixed assets</t>
  </si>
  <si>
    <t>Other expenses</t>
  </si>
  <si>
    <t>Bank rates</t>
  </si>
  <si>
    <t>Interest payments and similar expenses</t>
  </si>
  <si>
    <t>Paid interests</t>
  </si>
  <si>
    <t>Paid fines</t>
  </si>
  <si>
    <t>Deferred tax liabilities</t>
  </si>
  <si>
    <t>Immovable property tax for land</t>
  </si>
  <si>
    <t>Immovable property tax for buildings and constructions</t>
  </si>
  <si>
    <t xml:space="preserve"> Intangible investments</t>
  </si>
  <si>
    <t>Research work and company's development expenses</t>
  </si>
  <si>
    <t>Other intangible investments (computer pr.)</t>
  </si>
  <si>
    <t>Company's intangible value</t>
  </si>
  <si>
    <t xml:space="preserve">Advance payments for intangible investments </t>
  </si>
  <si>
    <t>Undepreciated value</t>
  </si>
  <si>
    <t>Purchased</t>
  </si>
  <si>
    <t>Written off</t>
  </si>
  <si>
    <t>Reestimated</t>
  </si>
  <si>
    <t>Depreciation</t>
  </si>
  <si>
    <t>Calculated</t>
  </si>
  <si>
    <t>Residual value 31.12.2006</t>
  </si>
  <si>
    <t>Fixed assets</t>
  </si>
  <si>
    <t>Land, buildings, constructions</t>
  </si>
  <si>
    <t>Formation of fixed assets</t>
  </si>
  <si>
    <t>Unfinished construction works</t>
  </si>
  <si>
    <t>Appendixes to balance sheet (continuation)</t>
  </si>
  <si>
    <t xml:space="preserve"> Other expenses and other long-term debtors</t>
  </si>
  <si>
    <t>Issued loan in year 2006</t>
  </si>
  <si>
    <t>Repaid loan in year 2006</t>
  </si>
  <si>
    <t>Posted loan to short-term in year 2006</t>
  </si>
  <si>
    <t>Formed accruals in year 2006</t>
  </si>
  <si>
    <t>Date of the contract</t>
  </si>
  <si>
    <t>Term of payment</t>
  </si>
  <si>
    <t>Raw materials, direct materials and auxiliary materials</t>
  </si>
  <si>
    <t>Metal</t>
  </si>
  <si>
    <t>Abrasive</t>
  </si>
  <si>
    <t>Pipes</t>
  </si>
  <si>
    <t>Non-ferrous metals</t>
  </si>
  <si>
    <t>Products of technical rubber</t>
  </si>
  <si>
    <t>Materials</t>
  </si>
  <si>
    <t>Names of purchasers and customers</t>
  </si>
  <si>
    <t>Accounting value of purchaser's and clients' debts</t>
  </si>
  <si>
    <t>Accruals for doubtful debts of purchasers and clients</t>
  </si>
  <si>
    <t>Net debts of purchasers and clients</t>
  </si>
  <si>
    <t>VAT accepted</t>
  </si>
  <si>
    <t>In budget overpaid taxes or tax advance payments</t>
  </si>
  <si>
    <t>Advance payment persons debts</t>
  </si>
  <si>
    <t>Advance payments for services</t>
  </si>
  <si>
    <t xml:space="preserve"> Expenses of next periods</t>
  </si>
  <si>
    <t>Property insurance</t>
  </si>
  <si>
    <t>Subscription to press</t>
  </si>
  <si>
    <t>Employees insurance</t>
  </si>
  <si>
    <t>Other expenses of next periods(participation in exhibition)</t>
  </si>
  <si>
    <t>Cash</t>
  </si>
  <si>
    <t>Money in cash-desk</t>
  </si>
  <si>
    <t>Money in current accounts</t>
  </si>
  <si>
    <t>Information about company's own shares and total stock</t>
  </si>
  <si>
    <t>Deferred tax liabilities at the beginning of year</t>
  </si>
  <si>
    <t>Deferred tax liability increase in the year of account</t>
  </si>
  <si>
    <t>Loans from credit institutions (short-term)</t>
  </si>
  <si>
    <t xml:space="preserve">Calculated fine and delay payment </t>
  </si>
  <si>
    <t>(Paid)/
repaid</t>
  </si>
  <si>
    <t>Posted to/
(from) other taxes</t>
  </si>
  <si>
    <t>Value added tax</t>
  </si>
  <si>
    <t>Population income tax</t>
  </si>
  <si>
    <t>State social insurance compulsory payments</t>
  </si>
  <si>
    <r>
      <t xml:space="preserve">Immovable property tax </t>
    </r>
    <r>
      <rPr>
        <sz val="8"/>
        <rFont val="Times New Roman"/>
        <family val="1"/>
      </rPr>
      <t>(land)</t>
    </r>
  </si>
  <si>
    <t>Immovable property tax (buildings)</t>
  </si>
  <si>
    <t>Tax of natural resources</t>
  </si>
  <si>
    <t>Risk duty of business</t>
  </si>
  <si>
    <t>incl.:</t>
  </si>
  <si>
    <t xml:space="preserve">Debt to budget </t>
  </si>
  <si>
    <t>Overpayment</t>
  </si>
  <si>
    <t>Salary</t>
  </si>
  <si>
    <t>Deductions from salary</t>
  </si>
  <si>
    <t>Accruals for holiday grants</t>
  </si>
  <si>
    <t>Other accruals</t>
  </si>
  <si>
    <t>LVL</t>
  </si>
  <si>
    <t>31.12.2006.</t>
  </si>
  <si>
    <t>Ls</t>
  </si>
  <si>
    <t xml:space="preserve"> </t>
  </si>
  <si>
    <t>1 USD</t>
  </si>
  <si>
    <t>1 EUR</t>
  </si>
  <si>
    <t>-</t>
  </si>
  <si>
    <t xml:space="preserve"> - </t>
  </si>
  <si>
    <t>1.</t>
  </si>
  <si>
    <t>2.</t>
  </si>
  <si>
    <t>3.</t>
  </si>
  <si>
    <t>4.</t>
  </si>
  <si>
    <t>5.</t>
  </si>
  <si>
    <t>6.</t>
  </si>
  <si>
    <t>EUR</t>
  </si>
  <si>
    <t>Alvils Pomerancis</t>
  </si>
  <si>
    <t>Igors Komarovs</t>
  </si>
  <si>
    <t>Sergejs Golicin</t>
  </si>
  <si>
    <t>Anatolijs Ustinovs</t>
  </si>
  <si>
    <t>Larisa Artemenko</t>
  </si>
  <si>
    <t>Belize</t>
  </si>
  <si>
    <t>Panama</t>
  </si>
  <si>
    <t>08.08.2002.</t>
  </si>
  <si>
    <t>2022.</t>
  </si>
  <si>
    <r>
      <t xml:space="preserve">All expenses has to be written with </t>
    </r>
    <r>
      <rPr>
        <b/>
        <sz val="10"/>
        <rFont val="Arial"/>
        <family val="2"/>
      </rPr>
      <t>"-" mark</t>
    </r>
  </si>
  <si>
    <t>All the information has to be accomplishet that refers to the Company</t>
  </si>
  <si>
    <t>In order not to mix the numeration of pages, it is desirable not to delete the unnecessary/not filled in information, but to lift the lines up</t>
  </si>
  <si>
    <r>
      <t>It can be done by putting the cursor under the number of unnecessary line, when a cross aprears instead of the arrow, press the left button of the mouse and not releasing it pull it upwards</t>
    </r>
    <r>
      <rPr>
        <sz val="10"/>
        <rFont val="Arial"/>
        <family val="0"/>
      </rPr>
      <t>.</t>
    </r>
  </si>
  <si>
    <r>
      <t xml:space="preserve">To write the name of the company on the upper part of the page, it is necessary to choose command </t>
    </r>
    <r>
      <rPr>
        <b/>
        <sz val="10"/>
        <rFont val="Arial"/>
        <family val="2"/>
      </rPr>
      <t xml:space="preserve"> "File ---&gt; Page Setup... ----&gt; Header/Footer -----&gt; Custom Header.."</t>
    </r>
  </si>
  <si>
    <t>At the beginning appendixes has to be filled in, so that the calculated sumswould appear automatically in balance sheet and profit or loss statement..</t>
  </si>
  <si>
    <t>When pressing the appendix No shown on the margin  (at P/L statement and balance sheet) the decoding of the appendix would automatically open</t>
  </si>
  <si>
    <t>Stock corporation's "Tosmare shipyard"</t>
  </si>
  <si>
    <t>annual report of 2006</t>
  </si>
  <si>
    <t>CONTENTS</t>
  </si>
  <si>
    <t>Information about the Company</t>
  </si>
  <si>
    <t>Profit or loss statement</t>
  </si>
  <si>
    <t>Balance sheet</t>
  </si>
  <si>
    <t>Cash flow statement</t>
  </si>
  <si>
    <t>Equity capital change report</t>
  </si>
  <si>
    <t>Appendixes to annual report</t>
  </si>
  <si>
    <t>Name of the Company</t>
  </si>
  <si>
    <t>Stock company "Tosmare shipyard"</t>
  </si>
  <si>
    <t>Legal status of the Company</t>
  </si>
  <si>
    <t>Stock company</t>
  </si>
  <si>
    <t>Registration number, place and date</t>
  </si>
  <si>
    <t>/Alvils Pomerancis/</t>
  </si>
  <si>
    <t>retained profit, amont</t>
  </si>
  <si>
    <t>A.Sergeev</t>
  </si>
  <si>
    <t>K.Mališenko</t>
  </si>
  <si>
    <t>(14)</t>
  </si>
  <si>
    <t>31.03.2007.</t>
  </si>
  <si>
    <t>31.03.2006.</t>
  </si>
  <si>
    <t>Reward for the board and council</t>
  </si>
  <si>
    <t>Incomes from exchange rate fluctuations</t>
  </si>
  <si>
    <t>Residual value 31.12.06</t>
  </si>
  <si>
    <t>Residual value 31.12.06.</t>
  </si>
  <si>
    <t>(14)    Unfinished products</t>
  </si>
  <si>
    <t>Ship building</t>
  </si>
  <si>
    <t>Ship repair services</t>
  </si>
  <si>
    <t>Stock exchange expenses</t>
  </si>
  <si>
    <t>The issued and totally paid Company's equity capital consists of  3 203 397  stocks with nominal value LVL 1 for one stock.</t>
  </si>
  <si>
    <t>01.01.2007.</t>
  </si>
  <si>
    <t>Period  of account</t>
  </si>
  <si>
    <t>Accounting   policy  have not changed for time of this report.</t>
  </si>
  <si>
    <t>210302283, 3 January 2000, Company register, Liepaja.</t>
  </si>
  <si>
    <t>Boriss Galkovičs</t>
  </si>
  <si>
    <t>Member of the council, Id. No. 020774-12900</t>
  </si>
  <si>
    <t>1 January 2007 - 30. June 2007</t>
  </si>
  <si>
    <t>for 6 months of years 2007 and 2006</t>
  </si>
  <si>
    <t>31august 2007</t>
  </si>
  <si>
    <t>BALANCE on 30. June  2007 and 2006</t>
  </si>
  <si>
    <t>BALANCE on 30.June  2007 and 2006</t>
  </si>
  <si>
    <t>for 6 month of  years 2007 and 2006 (according to direct method)</t>
  </si>
  <si>
    <t>Residue on 31.12.2005</t>
  </si>
  <si>
    <t>Residue on 30.06.2006</t>
  </si>
  <si>
    <t>Residue on 30.06.2007</t>
  </si>
  <si>
    <t>EPS on 30.06.2007. LVL (160 776 : 3203397) =  0,0502 LVL or  - 0,0714 EUR;</t>
  </si>
  <si>
    <t>EPS on 30.06.2006. LVL (38 125 : 3203397) = 0,0119 LVL or  0,0169 EUR;</t>
  </si>
  <si>
    <t>6 m.2007</t>
  </si>
  <si>
    <t>6 m.2006</t>
  </si>
  <si>
    <t>Malta</t>
  </si>
  <si>
    <t>Faros salas</t>
  </si>
  <si>
    <t>Horvātia</t>
  </si>
  <si>
    <t>Kipra</t>
  </si>
  <si>
    <t>6m. 2007</t>
  </si>
  <si>
    <t>6m. 2006</t>
  </si>
  <si>
    <t>Dotations, gifts to employees</t>
  </si>
  <si>
    <t>Appendixes to balance sheet on 30.06.2007.</t>
  </si>
  <si>
    <t>30.06.2007.</t>
  </si>
  <si>
    <t>Residual value 30.06.2007</t>
  </si>
  <si>
    <t>Residual value 30.06.07.</t>
  </si>
  <si>
    <t xml:space="preserve">Residual value 30.06.07. 
</t>
  </si>
  <si>
    <t>Issued loan in 6.m. 2007</t>
  </si>
  <si>
    <t>Repaid loan in 6.m. 2007</t>
  </si>
  <si>
    <t>Formed accruals in 6.m. 2007</t>
  </si>
  <si>
    <t>30.06.07.</t>
  </si>
  <si>
    <t>Other</t>
  </si>
  <si>
    <t>30.06.2006.</t>
  </si>
  <si>
    <t>Movement of tax liabilities for 6.m. 2007</t>
  </si>
  <si>
    <t>Calculated for 6.m. of  2007</t>
  </si>
  <si>
    <t xml:space="preserve">Calculated for 6m.of 2007. </t>
  </si>
  <si>
    <t>Menegement's report</t>
  </si>
  <si>
    <t>Calculated dividends for year 2006</t>
  </si>
  <si>
    <t>Appendix from 9. to 15 page is an itegral part of this annual report.</t>
  </si>
  <si>
    <t>Explanation  notes for  the  first half of year 2007.</t>
  </si>
  <si>
    <t xml:space="preserve">                 At   the    enterprise    JSC   " Tosmare  shipyard "   net    turnover   for   the   first   6  months   of   year  2007</t>
  </si>
  <si>
    <t xml:space="preserve"> was    150    per   cent   from    the   level   of   the   last   year's   corresponding    period  ( 3,411,603 LVL  and</t>
  </si>
  <si>
    <t>2,274,225 LVL  accordingly ).</t>
  </si>
  <si>
    <t xml:space="preserve">            Moreover ,  net   profit   at  the   enterprise   for   the   first   half  of   year  2007   was  160,776  LVL , that  is  </t>
  </si>
  <si>
    <t>exceeding   4,2   times   net   profit   of  the  last  year's  corresponding   period   when  it  was 38,000 LVL.</t>
  </si>
  <si>
    <t xml:space="preserve">             The   shipbuilding   works  are   actively   carried  out  in  first  6  months  of  this  year.  In  the  year  2006  </t>
  </si>
  <si>
    <t xml:space="preserve">employment  of  the  enterprise  at  99,4  per cent  was  fomed  with  orders   of   ship  repairing   works  and  everything   </t>
  </si>
  <si>
    <t xml:space="preserve">else   was   small-scale   repairing   orders.   During   the   first   half   of   year  2007   three   orders   of  shipbuilding  </t>
  </si>
  <si>
    <t>(catamarans  and  tugboats)   are  completed  that  makes   up  7   per  cent  of  the  enterprise's turnover  ( 243,000 LVL).</t>
  </si>
  <si>
    <t xml:space="preserve">And   the   shipbuilding   works   are   actively   going   on   what   is   giving   stability   for   enterprise's   economic   </t>
  </si>
  <si>
    <t>conditions   in  future.</t>
  </si>
  <si>
    <t xml:space="preserve">            Such  a   davelopment  of   enterprise's   net   turnover    beginning  from  the  year  2006  allowed    the  start  of   </t>
  </si>
  <si>
    <t xml:space="preserve">resolving   the   great   deal  of   the  problems  with    average  wages     according   to   categories   of   working   </t>
  </si>
  <si>
    <t xml:space="preserve"> persons  at  the  enterprise.</t>
  </si>
  <si>
    <t xml:space="preserve">             In  comparison  with  the  corresponding   period  of  the  last  year ,   the  wage  fund  increased  to 25 per cent</t>
  </si>
  <si>
    <t>or  more  than  80,000 LVL.</t>
  </si>
  <si>
    <t xml:space="preserve">       The  number of  workers  reduced  in  comparison  with   the  corresponding   period  of  the  last  year for 10 persons.</t>
  </si>
  <si>
    <t xml:space="preserve">        The   increasing  of  average   wage  in   the   enterprise   is  30 per  cent   in   comparison  with  the  corresponding </t>
  </si>
  <si>
    <t>period   of  the  last  year.</t>
  </si>
  <si>
    <t xml:space="preserve">         At  the enterprise   the  modernization   of   power   electrical    system   is   finished. </t>
  </si>
  <si>
    <t xml:space="preserve">         At  this  moment  the  major  repair  of  one  of  the dry  docks  is  started.</t>
  </si>
  <si>
    <t>Chairman  of  the  board                                         Alvils Pomerancis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</si>
</sst>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* #,##0_);_(* \(#,##0\);_(* &quot;-&quot;_);_(@_)"/>
    <numFmt numFmtId="186" formatCode="_(&quot;Ls&quot;\ * #,##0.00_);_(&quot;Ls&quot;\ * \(#,##0.00\);_(&quot;Ls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(#,##0\)"/>
    <numFmt numFmtId="193" formatCode="dd/mm/yyyy/"/>
    <numFmt numFmtId="194" formatCode="mmm/yyyy"/>
    <numFmt numFmtId="195" formatCode="[$-426]dddd\,\ yyyy&quot;. gada &quot;d\.\ mmmm"/>
    <numFmt numFmtId="196" formatCode="0.0000"/>
    <numFmt numFmtId="197" formatCode="#,##0.0_ ;[Red]\-#,##0.0\ "/>
    <numFmt numFmtId="198" formatCode="#,##0_ ;[Red]\-#,##0\ "/>
    <numFmt numFmtId="199" formatCode="0.0"/>
    <numFmt numFmtId="200" formatCode="0.00000"/>
    <numFmt numFmtId="201" formatCode="0.000000"/>
    <numFmt numFmtId="202" formatCode="dd/mm/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19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indent="4"/>
    </xf>
    <xf numFmtId="19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/>
    </xf>
    <xf numFmtId="192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vertical="center" wrapText="1"/>
    </xf>
    <xf numFmtId="192" fontId="1" fillId="0" borderId="3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justify"/>
    </xf>
    <xf numFmtId="192" fontId="1" fillId="0" borderId="0" xfId="0" applyNumberFormat="1" applyFont="1" applyFill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indent="2"/>
    </xf>
    <xf numFmtId="0" fontId="2" fillId="0" borderId="0" xfId="0" applyFont="1" applyFill="1" applyBorder="1" applyAlignment="1" applyProtection="1">
      <alignment vertical="top"/>
      <protection locked="0"/>
    </xf>
    <xf numFmtId="19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 vertical="center"/>
    </xf>
    <xf numFmtId="192" fontId="2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192" fontId="2" fillId="0" borderId="4" xfId="0" applyNumberFormat="1" applyFont="1" applyFill="1" applyBorder="1" applyAlignment="1" applyProtection="1">
      <alignment/>
      <protection locked="0"/>
    </xf>
    <xf numFmtId="192" fontId="1" fillId="0" borderId="0" xfId="0" applyNumberFormat="1" applyFont="1" applyFill="1" applyBorder="1" applyAlignment="1" applyProtection="1">
      <alignment/>
      <protection locked="0"/>
    </xf>
    <xf numFmtId="192" fontId="1" fillId="0" borderId="8" xfId="0" applyNumberFormat="1" applyFont="1" applyFill="1" applyBorder="1" applyAlignment="1" applyProtection="1">
      <alignment/>
      <protection locked="0"/>
    </xf>
    <xf numFmtId="192" fontId="2" fillId="0" borderId="8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Alignment="1">
      <alignment/>
    </xf>
    <xf numFmtId="192" fontId="2" fillId="0" borderId="4" xfId="0" applyNumberFormat="1" applyFont="1" applyFill="1" applyBorder="1" applyAlignment="1">
      <alignment/>
    </xf>
    <xf numFmtId="192" fontId="1" fillId="0" borderId="8" xfId="0" applyNumberFormat="1" applyFont="1" applyFill="1" applyBorder="1" applyAlignment="1">
      <alignment/>
    </xf>
    <xf numFmtId="192" fontId="2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192" fontId="5" fillId="0" borderId="0" xfId="0" applyNumberFormat="1" applyFont="1" applyFill="1" applyAlignment="1">
      <alignment vertical="top"/>
    </xf>
    <xf numFmtId="192" fontId="5" fillId="0" borderId="0" xfId="0" applyNumberFormat="1" applyFont="1" applyFill="1" applyBorder="1" applyAlignment="1">
      <alignment vertical="center" wrapText="1"/>
    </xf>
    <xf numFmtId="192" fontId="5" fillId="0" borderId="0" xfId="0" applyNumberFormat="1" applyFont="1" applyFill="1" applyAlignment="1">
      <alignment vertical="center" wrapText="1"/>
    </xf>
    <xf numFmtId="192" fontId="5" fillId="0" borderId="5" xfId="0" applyNumberFormat="1" applyFont="1" applyFill="1" applyBorder="1" applyAlignment="1">
      <alignment vertical="top"/>
    </xf>
    <xf numFmtId="192" fontId="5" fillId="0" borderId="5" xfId="0" applyNumberFormat="1" applyFont="1" applyFill="1" applyBorder="1" applyAlignment="1">
      <alignment vertical="center" wrapText="1"/>
    </xf>
    <xf numFmtId="192" fontId="6" fillId="0" borderId="5" xfId="0" applyNumberFormat="1" applyFont="1" applyFill="1" applyBorder="1" applyAlignment="1">
      <alignment vertical="center" wrapText="1"/>
    </xf>
    <xf numFmtId="192" fontId="6" fillId="0" borderId="1" xfId="0" applyNumberFormat="1" applyFont="1" applyFill="1" applyBorder="1" applyAlignment="1">
      <alignment horizontal="right" vertical="center" wrapText="1"/>
    </xf>
    <xf numFmtId="192" fontId="6" fillId="0" borderId="5" xfId="0" applyNumberFormat="1" applyFont="1" applyFill="1" applyBorder="1" applyAlignment="1">
      <alignment horizontal="right" vertical="center" wrapText="1"/>
    </xf>
    <xf numFmtId="192" fontId="6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16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92" fontId="22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19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192" fontId="6" fillId="0" borderId="0" xfId="0" applyNumberFormat="1" applyFont="1" applyFill="1" applyBorder="1" applyAlignment="1">
      <alignment horizontal="right" vertical="center" wrapText="1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9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93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2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92" fontId="1" fillId="0" borderId="9" xfId="0" applyNumberFormat="1" applyFont="1" applyFill="1" applyBorder="1" applyAlignment="1" applyProtection="1">
      <alignment/>
      <protection locked="0"/>
    </xf>
    <xf numFmtId="192" fontId="1" fillId="0" borderId="9" xfId="0" applyNumberFormat="1" applyFont="1" applyFill="1" applyBorder="1" applyAlignment="1" applyProtection="1">
      <alignment horizontal="right"/>
      <protection locked="0"/>
    </xf>
    <xf numFmtId="192" fontId="2" fillId="0" borderId="9" xfId="0" applyNumberFormat="1" applyFont="1" applyFill="1" applyBorder="1" applyAlignment="1">
      <alignment/>
    </xf>
    <xf numFmtId="201" fontId="7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0" fillId="2" borderId="4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19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192" fontId="2" fillId="3" borderId="9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3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NumberFormat="1" applyFont="1" applyFill="1" applyAlignment="1" applyProtection="1">
      <alignment horizontal="right" vertical="top"/>
      <protection locked="0"/>
    </xf>
    <xf numFmtId="192" fontId="2" fillId="0" borderId="4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192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right" vertical="center"/>
    </xf>
    <xf numFmtId="192" fontId="1" fillId="0" borderId="7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92" fontId="2" fillId="3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92" fontId="1" fillId="0" borderId="0" xfId="0" applyNumberFormat="1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readingOrder="1"/>
    </xf>
    <xf numFmtId="192" fontId="2" fillId="0" borderId="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192" fontId="1" fillId="0" borderId="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192" fontId="1" fillId="0" borderId="6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13" xfId="0" applyNumberFormat="1" applyFont="1" applyFill="1" applyBorder="1" applyAlignment="1" applyProtection="1">
      <alignment vertical="center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19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4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vertical="center" wrapText="1"/>
      <protection locked="0"/>
    </xf>
    <xf numFmtId="192" fontId="1" fillId="0" borderId="12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>
      <alignment horizontal="left" vertical="center"/>
    </xf>
    <xf numFmtId="16" fontId="6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3" fontId="1" fillId="0" borderId="6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3" fontId="1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0" fontId="18" fillId="0" borderId="0" xfId="0" applyFont="1" applyFill="1" applyAlignment="1">
      <alignment horizontal="center"/>
    </xf>
    <xf numFmtId="192" fontId="1" fillId="0" borderId="0" xfId="0" applyNumberFormat="1" applyFont="1" applyFill="1" applyAlignment="1">
      <alignment horizontal="right" vertical="center" wrapText="1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3" fontId="1" fillId="0" borderId="14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3" fontId="17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92" fontId="6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92" fontId="2" fillId="3" borderId="4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92" fontId="1" fillId="0" borderId="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2" xfId="0" applyFill="1" applyBorder="1" applyAlignment="1">
      <alignment horizontal="right" vertical="center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192" fontId="2" fillId="0" borderId="4" xfId="0" applyNumberFormat="1" applyFont="1" applyFill="1" applyBorder="1" applyAlignment="1">
      <alignment horizontal="right" vertical="top"/>
    </xf>
    <xf numFmtId="192" fontId="2" fillId="0" borderId="16" xfId="0" applyNumberFormat="1" applyFont="1" applyFill="1" applyBorder="1" applyAlignment="1">
      <alignment horizontal="right" vertical="top"/>
    </xf>
    <xf numFmtId="192" fontId="2" fillId="0" borderId="17" xfId="0" applyNumberFormat="1" applyFont="1" applyFill="1" applyBorder="1" applyAlignment="1">
      <alignment horizontal="right" vertical="top"/>
    </xf>
    <xf numFmtId="0" fontId="0" fillId="0" borderId="4" xfId="0" applyBorder="1" applyAlignment="1">
      <alignment/>
    </xf>
    <xf numFmtId="192" fontId="2" fillId="0" borderId="4" xfId="0" applyNumberFormat="1" applyFont="1" applyFill="1" applyBorder="1" applyAlignment="1">
      <alignment horizontal="right" vertical="center" wrapText="1"/>
    </xf>
    <xf numFmtId="192" fontId="1" fillId="0" borderId="8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19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0" fillId="0" borderId="9" xfId="0" applyNumberFormat="1" applyBorder="1" applyAlignment="1">
      <alignment horizontal="right"/>
    </xf>
    <xf numFmtId="0" fontId="2" fillId="0" borderId="9" xfId="0" applyNumberFormat="1" applyFont="1" applyBorder="1" applyAlignment="1">
      <alignment horizontal="right" vertical="center" wrapText="1"/>
    </xf>
    <xf numFmtId="0" fontId="0" fillId="0" borderId="11" xfId="0" applyNumberFormat="1" applyBorder="1" applyAlignment="1">
      <alignment horizontal="right"/>
    </xf>
    <xf numFmtId="0" fontId="0" fillId="0" borderId="9" xfId="0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3" fontId="1" fillId="0" borderId="18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192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92" fontId="6" fillId="0" borderId="4" xfId="0" applyNumberFormat="1" applyFont="1" applyFill="1" applyBorder="1" applyAlignment="1">
      <alignment horizontal="right" vertical="center" wrapText="1"/>
    </xf>
    <xf numFmtId="192" fontId="1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192" fontId="2" fillId="4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left" vertical="top" wrapText="1"/>
    </xf>
    <xf numFmtId="192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92" fontId="2" fillId="0" borderId="20" xfId="0" applyNumberFormat="1" applyFont="1" applyFill="1" applyBorder="1" applyAlignment="1" applyProtection="1">
      <alignment horizontal="right" vertical="center"/>
      <protection locked="0"/>
    </xf>
    <xf numFmtId="192" fontId="2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192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192" fontId="1" fillId="0" borderId="12" xfId="0" applyNumberFormat="1" applyFont="1" applyFill="1" applyBorder="1" applyAlignment="1" applyProtection="1">
      <alignment horizontal="right" vertical="center"/>
      <protection locked="0"/>
    </xf>
    <xf numFmtId="192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11" xfId="0" applyFill="1" applyBorder="1" applyAlignment="1">
      <alignment vertical="top"/>
    </xf>
    <xf numFmtId="0" fontId="0" fillId="2" borderId="15" xfId="0" applyFill="1" applyBorder="1" applyAlignment="1">
      <alignment horizontal="right" vertical="center"/>
    </xf>
    <xf numFmtId="3" fontId="2" fillId="3" borderId="9" xfId="0" applyNumberFormat="1" applyFont="1" applyFill="1" applyBorder="1" applyAlignment="1" quotePrefix="1">
      <alignment horizontal="right" vertical="top"/>
    </xf>
    <xf numFmtId="0" fontId="0" fillId="0" borderId="9" xfId="0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2" fontId="1" fillId="0" borderId="13" xfId="0" applyNumberFormat="1" applyFont="1" applyFill="1" applyBorder="1" applyAlignment="1" applyProtection="1">
      <alignment horizontal="center" vertical="center"/>
      <protection locked="0"/>
    </xf>
    <xf numFmtId="19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top"/>
    </xf>
    <xf numFmtId="3" fontId="1" fillId="0" borderId="13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14" fontId="2" fillId="0" borderId="1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192" fontId="1" fillId="0" borderId="1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192" fontId="5" fillId="0" borderId="0" xfId="0" applyNumberFormat="1" applyFont="1" applyFill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92" fontId="6" fillId="0" borderId="1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Alignment="1">
      <alignment horizontal="left" vertical="top"/>
    </xf>
    <xf numFmtId="192" fontId="6" fillId="0" borderId="0" xfId="0" applyNumberFormat="1" applyFont="1" applyFill="1" applyBorder="1" applyAlignment="1">
      <alignment horizontal="right" vertical="top"/>
    </xf>
    <xf numFmtId="192" fontId="5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3" fontId="1" fillId="0" borderId="13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92" fontId="2" fillId="0" borderId="17" xfId="0" applyNumberFormat="1" applyFont="1" applyFill="1" applyBorder="1" applyAlignment="1">
      <alignment vertical="top"/>
    </xf>
    <xf numFmtId="192" fontId="2" fillId="0" borderId="4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92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2" fontId="1" fillId="0" borderId="14" xfId="0" applyNumberFormat="1" applyFont="1" applyFill="1" applyBorder="1" applyAlignment="1" applyProtection="1">
      <alignment vertical="center" wrapText="1"/>
      <protection locked="0"/>
    </xf>
    <xf numFmtId="192" fontId="5" fillId="0" borderId="0" xfId="0" applyNumberFormat="1" applyFont="1" applyFill="1" applyAlignment="1">
      <alignment horizontal="right" vertical="top"/>
    </xf>
    <xf numFmtId="192" fontId="5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92" fontId="1" fillId="0" borderId="8" xfId="0" applyNumberFormat="1" applyFont="1" applyFill="1" applyBorder="1" applyAlignment="1">
      <alignment vertical="center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92" fontId="1" fillId="0" borderId="0" xfId="0" applyNumberFormat="1" applyFont="1" applyFill="1" applyAlignment="1" applyProtection="1">
      <alignment horizontal="right"/>
      <protection locked="0"/>
    </xf>
    <xf numFmtId="192" fontId="2" fillId="0" borderId="4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92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right" vertical="center" wrapText="1"/>
      <protection locked="0"/>
    </xf>
    <xf numFmtId="192" fontId="6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192" fontId="2" fillId="3" borderId="4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92" fontId="1" fillId="0" borderId="4" xfId="0" applyNumberFormat="1" applyFont="1" applyFill="1" applyBorder="1" applyAlignment="1" applyProtection="1">
      <alignment vertical="center"/>
      <protection locked="0"/>
    </xf>
    <xf numFmtId="192" fontId="1" fillId="0" borderId="8" xfId="0" applyNumberFormat="1" applyFont="1" applyFill="1" applyBorder="1" applyAlignment="1" applyProtection="1">
      <alignment vertical="center"/>
      <protection locked="0"/>
    </xf>
    <xf numFmtId="192" fontId="1" fillId="0" borderId="22" xfId="0" applyNumberFormat="1" applyFont="1" applyFill="1" applyBorder="1" applyAlignment="1" applyProtection="1">
      <alignment vertical="center"/>
      <protection locked="0"/>
    </xf>
    <xf numFmtId="192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192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92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92" fontId="1" fillId="0" borderId="0" xfId="0" applyNumberFormat="1" applyFont="1" applyFill="1" applyBorder="1" applyAlignment="1">
      <alignment vertical="center"/>
    </xf>
    <xf numFmtId="192" fontId="1" fillId="0" borderId="12" xfId="0" applyNumberFormat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92" fontId="2" fillId="0" borderId="7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192" fontId="1" fillId="0" borderId="22" xfId="0" applyNumberFormat="1" applyFont="1" applyFill="1" applyBorder="1" applyAlignment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vertical="center"/>
    </xf>
    <xf numFmtId="192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/>
    </xf>
    <xf numFmtId="0" fontId="2" fillId="0" borderId="8" xfId="0" applyFont="1" applyFill="1" applyBorder="1" applyAlignment="1">
      <alignment vertical="center"/>
    </xf>
    <xf numFmtId="192" fontId="2" fillId="0" borderId="8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vertical="center"/>
    </xf>
    <xf numFmtId="192" fontId="1" fillId="0" borderId="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 quotePrefix="1">
      <alignment horizontal="right" vertical="center"/>
    </xf>
    <xf numFmtId="0" fontId="0" fillId="0" borderId="4" xfId="0" applyBorder="1" applyAlignment="1">
      <alignment horizontal="right" vertical="center"/>
    </xf>
    <xf numFmtId="193" fontId="6" fillId="0" borderId="0" xfId="0" applyNumberFormat="1" applyFont="1" applyFill="1" applyAlignment="1">
      <alignment horizontal="center" vertical="center"/>
    </xf>
    <xf numFmtId="0" fontId="0" fillId="0" borderId="16" xfId="0" applyFont="1" applyBorder="1" applyAlignment="1">
      <alignment/>
    </xf>
    <xf numFmtId="0" fontId="0" fillId="2" borderId="15" xfId="0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92" fontId="2" fillId="3" borderId="1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192" fontId="2" fillId="3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4" fillId="0" borderId="2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8" fillId="0" borderId="0" xfId="0" applyNumberFormat="1" applyFont="1" applyFill="1" applyAlignment="1" applyProtection="1">
      <alignment horizontal="left" vertical="center" wrapText="1" readingOrder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193" fontId="2" fillId="0" borderId="4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2" fontId="1" fillId="0" borderId="21" xfId="0" applyNumberFormat="1" applyFont="1" applyFill="1" applyBorder="1" applyAlignment="1" applyProtection="1">
      <alignment horizontal="right" vertical="center"/>
      <protection locked="0"/>
    </xf>
    <xf numFmtId="192" fontId="1" fillId="0" borderId="23" xfId="0" applyNumberFormat="1" applyFont="1" applyFill="1" applyBorder="1" applyAlignment="1" applyProtection="1">
      <alignment horizontal="right" vertical="center"/>
      <protection locked="0"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center" vertical="center"/>
    </xf>
    <xf numFmtId="192" fontId="1" fillId="0" borderId="8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right" vertical="top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92" fontId="6" fillId="0" borderId="0" xfId="0" applyNumberFormat="1" applyFont="1" applyFill="1" applyAlignment="1">
      <alignment horizontal="right" vertical="top"/>
    </xf>
    <xf numFmtId="196" fontId="2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6" fillId="0" borderId="6" xfId="0" applyFont="1" applyFill="1" applyBorder="1" applyAlignment="1">
      <alignment horizontal="right" vertical="top" wrapText="1"/>
    </xf>
    <xf numFmtId="192" fontId="1" fillId="0" borderId="9" xfId="0" applyNumberFormat="1" applyFont="1" applyFill="1" applyBorder="1" applyAlignment="1" applyProtection="1">
      <alignment horizontal="center"/>
      <protection locked="0"/>
    </xf>
    <xf numFmtId="192" fontId="2" fillId="0" borderId="0" xfId="0" applyNumberFormat="1" applyFont="1" applyFill="1" applyAlignment="1" applyProtection="1">
      <alignment horizontal="right"/>
      <protection locked="0"/>
    </xf>
    <xf numFmtId="3" fontId="1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92" fontId="6" fillId="0" borderId="5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6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14" xfId="0" applyFont="1" applyFill="1" applyBorder="1" applyAlignment="1" quotePrefix="1">
      <alignment horizontal="right"/>
    </xf>
    <xf numFmtId="192" fontId="6" fillId="0" borderId="4" xfId="0" applyNumberFormat="1" applyFont="1" applyFill="1" applyBorder="1" applyAlignment="1" applyProtection="1">
      <alignment vertical="center"/>
      <protection locked="0"/>
    </xf>
    <xf numFmtId="0" fontId="27" fillId="2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2" fontId="1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1" fillId="0" borderId="6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201" fontId="7" fillId="0" borderId="0" xfId="0" applyNumberFormat="1" applyFont="1" applyFill="1" applyAlignment="1">
      <alignment horizontal="right"/>
    </xf>
    <xf numFmtId="196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indent="4"/>
    </xf>
    <xf numFmtId="0" fontId="2" fillId="0" borderId="24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13" xfId="0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192" fontId="2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 vertical="top"/>
    </xf>
    <xf numFmtId="192" fontId="1" fillId="0" borderId="8" xfId="0" applyNumberFormat="1" applyFont="1" applyFill="1" applyBorder="1" applyAlignment="1" applyProtection="1">
      <alignment horizontal="right"/>
      <protection locked="0"/>
    </xf>
    <xf numFmtId="3" fontId="1" fillId="0" borderId="7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6" xfId="0" applyBorder="1" applyAlignment="1">
      <alignment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2" fontId="1" fillId="0" borderId="15" xfId="0" applyNumberFormat="1" applyFont="1" applyFill="1" applyBorder="1" applyAlignment="1" applyProtection="1">
      <alignment horizontal="right" vertical="center"/>
      <protection locked="0"/>
    </xf>
    <xf numFmtId="19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9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right" vertical="top"/>
    </xf>
    <xf numFmtId="19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0" fontId="0" fillId="0" borderId="4" xfId="0" applyFont="1" applyBorder="1" applyAlignment="1">
      <alignment/>
    </xf>
    <xf numFmtId="192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2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19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justify" vertical="top" wrapText="1"/>
      <protection locked="0"/>
    </xf>
    <xf numFmtId="192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92" fontId="2" fillId="0" borderId="8" xfId="0" applyNumberFormat="1" applyFont="1" applyFill="1" applyBorder="1" applyAlignment="1">
      <alignment vertical="center"/>
    </xf>
    <xf numFmtId="192" fontId="1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201" fontId="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horizontal="right" vertical="top"/>
      <protection locked="0"/>
    </xf>
    <xf numFmtId="1" fontId="0" fillId="0" borderId="0" xfId="0" applyNumberFormat="1" applyAlignment="1">
      <alignment horizontal="right"/>
    </xf>
    <xf numFmtId="193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 quotePrefix="1">
      <alignment horizontal="center" vertical="center"/>
    </xf>
    <xf numFmtId="192" fontId="1" fillId="0" borderId="0" xfId="0" applyNumberFormat="1" applyFont="1" applyFill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right" vertical="top"/>
      <protection locked="0"/>
    </xf>
    <xf numFmtId="1" fontId="2" fillId="0" borderId="4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192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92" fontId="2" fillId="0" borderId="22" xfId="0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>
      <alignment horizontal="right" vertical="center"/>
    </xf>
    <xf numFmtId="3" fontId="1" fillId="0" borderId="9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 quotePrefix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92" fontId="1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/>
      <protection locked="0"/>
    </xf>
    <xf numFmtId="0" fontId="0" fillId="2" borderId="4" xfId="0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top" wrapText="1"/>
      <protection locked="0"/>
    </xf>
    <xf numFmtId="19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/>
    </xf>
    <xf numFmtId="192" fontId="1" fillId="0" borderId="9" xfId="0" applyNumberFormat="1" applyFont="1" applyFill="1" applyBorder="1" applyAlignment="1">
      <alignment horizontal="right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85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D52"/>
  <sheetViews>
    <sheetView workbookViewId="0" topLeftCell="A1">
      <selection activeCell="B29" sqref="B29"/>
    </sheetView>
  </sheetViews>
  <sheetFormatPr defaultColWidth="9.140625" defaultRowHeight="12.75"/>
  <cols>
    <col min="2" max="2" width="49.140625" style="0" customWidth="1"/>
    <col min="4" max="4" width="18.8515625" style="0" customWidth="1"/>
  </cols>
  <sheetData>
    <row r="13" ht="20.25">
      <c r="C13" s="210"/>
    </row>
    <row r="14" spans="2:4" ht="21" customHeight="1">
      <c r="B14" s="210" t="s">
        <v>350</v>
      </c>
      <c r="D14" s="161"/>
    </row>
    <row r="15" spans="2:4" ht="18.75">
      <c r="B15" s="211" t="s">
        <v>351</v>
      </c>
      <c r="C15" s="160"/>
      <c r="D15" s="162"/>
    </row>
    <row r="16" ht="7.5" customHeight="1"/>
    <row r="17" ht="7.5" customHeight="1">
      <c r="D17" s="10"/>
    </row>
    <row r="18" ht="16.5" customHeight="1">
      <c r="D18" s="11"/>
    </row>
    <row r="52" spans="2:3" ht="12.75">
      <c r="B52" s="1"/>
      <c r="C52" s="2"/>
    </row>
  </sheetData>
  <printOptions/>
  <pageMargins left="0.7480314960629921" right="0.3937007874015748" top="2.2440944881889764" bottom="0.984251968503937" header="0.62992125984251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5"/>
  <sheetViews>
    <sheetView tabSelected="1" view="pageBreakPreview" zoomScaleSheetLayoutView="100" workbookViewId="0" topLeftCell="A1">
      <selection activeCell="AB90" sqref="AB90"/>
    </sheetView>
  </sheetViews>
  <sheetFormatPr defaultColWidth="9.140625" defaultRowHeight="12.75"/>
  <cols>
    <col min="1" max="1" width="0.2890625" style="17" customWidth="1"/>
    <col min="2" max="2" width="5.28125" style="17" customWidth="1"/>
    <col min="3" max="3" width="5.140625" style="17" customWidth="1"/>
    <col min="4" max="4" width="3.421875" style="17" customWidth="1"/>
    <col min="5" max="5" width="6.00390625" style="17" customWidth="1"/>
    <col min="6" max="6" width="4.140625" style="17" customWidth="1"/>
    <col min="7" max="7" width="3.140625" style="17" customWidth="1"/>
    <col min="8" max="8" width="3.57421875" style="17" customWidth="1"/>
    <col min="9" max="9" width="3.140625" style="17" customWidth="1"/>
    <col min="10" max="10" width="4.28125" style="17" customWidth="1"/>
    <col min="11" max="12" width="3.140625" style="17" customWidth="1"/>
    <col min="13" max="13" width="3.57421875" style="17" customWidth="1"/>
    <col min="14" max="15" width="3.140625" style="17" customWidth="1"/>
    <col min="16" max="16" width="1.8515625" style="17" customWidth="1"/>
    <col min="17" max="17" width="3.140625" style="17" customWidth="1"/>
    <col min="18" max="18" width="4.57421875" style="17" customWidth="1"/>
    <col min="19" max="19" width="3.7109375" style="17" customWidth="1"/>
    <col min="20" max="20" width="4.421875" style="17" customWidth="1"/>
    <col min="21" max="21" width="4.57421875" style="17" customWidth="1"/>
    <col min="22" max="22" width="6.421875" style="17" customWidth="1"/>
    <col min="23" max="23" width="4.57421875" style="17" customWidth="1"/>
    <col min="24" max="24" width="6.28125" style="17" customWidth="1"/>
    <col min="25" max="25" width="3.57421875" style="17" customWidth="1"/>
    <col min="26" max="26" width="5.8515625" style="17" customWidth="1"/>
    <col min="27" max="27" width="5.7109375" style="17" customWidth="1"/>
    <col min="28" max="28" width="8.57421875" style="17" customWidth="1"/>
  </cols>
  <sheetData>
    <row r="1" spans="1:2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.75">
      <c r="A6" s="6"/>
      <c r="B6" s="141" t="s">
        <v>352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6"/>
      <c r="Y6" s="6"/>
      <c r="Z6" s="6"/>
      <c r="AA6" s="6"/>
      <c r="AB6" s="6"/>
    </row>
    <row r="7" spans="1:28" ht="15.75">
      <c r="A7" s="6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6"/>
      <c r="Y7" s="6"/>
      <c r="Z7" s="6"/>
      <c r="AA7" s="6"/>
      <c r="AB7" s="6"/>
    </row>
    <row r="8" spans="1:28" ht="15.75">
      <c r="A8" s="6"/>
      <c r="B8" s="142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6"/>
      <c r="Y8" s="6"/>
      <c r="Z8" s="6"/>
      <c r="AA8" s="6"/>
      <c r="AB8" s="6"/>
    </row>
    <row r="9" spans="1:28" ht="15.75">
      <c r="A9" s="6"/>
      <c r="B9" s="14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6"/>
      <c r="Y9" s="6"/>
      <c r="Z9" s="6"/>
      <c r="AA9" s="6"/>
      <c r="AB9" s="6"/>
    </row>
    <row r="10" spans="1:28" ht="15.75">
      <c r="A10" s="6"/>
      <c r="B10" s="142" t="s">
        <v>353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144"/>
      <c r="R10" s="144"/>
      <c r="S10" s="619">
        <v>2</v>
      </c>
      <c r="T10" s="619"/>
      <c r="U10" s="619"/>
      <c r="V10" s="143"/>
      <c r="W10" s="143"/>
      <c r="X10" s="6"/>
      <c r="Y10" s="6"/>
      <c r="Z10" s="6"/>
      <c r="AA10" s="6"/>
      <c r="AB10" s="6"/>
    </row>
    <row r="11" spans="1:28" ht="15.75">
      <c r="A11" s="6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6"/>
      <c r="T11" s="145"/>
      <c r="U11" s="146"/>
      <c r="V11" s="143"/>
      <c r="W11" s="143"/>
      <c r="X11" s="6"/>
      <c r="Y11" s="6"/>
      <c r="Z11" s="6"/>
      <c r="AA11" s="6"/>
      <c r="AB11" s="6"/>
    </row>
    <row r="12" spans="1:28" ht="15.75">
      <c r="A12" s="6"/>
      <c r="B12" s="285" t="s">
        <v>420</v>
      </c>
      <c r="C12" s="285"/>
      <c r="D12" s="285"/>
      <c r="E12" s="285"/>
      <c r="F12" s="285"/>
      <c r="G12" s="285"/>
      <c r="H12" s="285"/>
      <c r="I12" s="143"/>
      <c r="J12" s="143"/>
      <c r="K12" s="143"/>
      <c r="L12" s="143"/>
      <c r="M12" s="143"/>
      <c r="N12" s="143"/>
      <c r="O12" s="143"/>
      <c r="P12" s="144"/>
      <c r="Q12" s="144"/>
      <c r="R12" s="144"/>
      <c r="S12" s="146"/>
      <c r="T12" s="145">
        <v>3</v>
      </c>
      <c r="U12" s="146"/>
      <c r="V12" s="143"/>
      <c r="W12" s="143"/>
      <c r="X12" s="6"/>
      <c r="Y12" s="6"/>
      <c r="Z12" s="6"/>
      <c r="AA12" s="6"/>
      <c r="AB12" s="6"/>
    </row>
    <row r="13" spans="1:28" ht="15.75">
      <c r="A13" s="6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6"/>
      <c r="T13" s="145"/>
      <c r="U13" s="146"/>
      <c r="V13" s="143"/>
      <c r="W13" s="143"/>
      <c r="X13" s="6"/>
      <c r="Y13" s="6"/>
      <c r="Z13" s="6"/>
      <c r="AA13" s="6"/>
      <c r="AB13" s="6"/>
    </row>
    <row r="14" spans="1:28" ht="15.75">
      <c r="A14" s="6"/>
      <c r="B14" s="142" t="s">
        <v>354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  <c r="Q14" s="144"/>
      <c r="R14" s="144"/>
      <c r="S14" s="619">
        <v>4</v>
      </c>
      <c r="T14" s="619"/>
      <c r="U14" s="619"/>
      <c r="V14" s="143"/>
      <c r="W14" s="143"/>
      <c r="X14" s="6"/>
      <c r="Y14" s="6"/>
      <c r="Z14" s="6"/>
      <c r="AA14" s="6"/>
      <c r="AB14" s="6"/>
    </row>
    <row r="15" spans="1:28" ht="15.75">
      <c r="A15" s="6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6"/>
      <c r="T15" s="145"/>
      <c r="U15" s="146"/>
      <c r="V15" s="143"/>
      <c r="W15" s="143"/>
      <c r="X15" s="6"/>
      <c r="Y15" s="6"/>
      <c r="Z15" s="6"/>
      <c r="AA15" s="6"/>
      <c r="AB15" s="6"/>
    </row>
    <row r="16" spans="1:28" ht="15.75">
      <c r="A16" s="6"/>
      <c r="B16" s="142" t="s">
        <v>355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44"/>
      <c r="R16" s="144"/>
      <c r="S16" s="147">
        <v>5</v>
      </c>
      <c r="T16" s="148" t="s">
        <v>326</v>
      </c>
      <c r="U16" s="149">
        <v>6</v>
      </c>
      <c r="V16" s="143"/>
      <c r="W16" s="143"/>
      <c r="X16" s="6"/>
      <c r="Y16" s="6"/>
      <c r="Z16" s="6"/>
      <c r="AA16" s="6"/>
      <c r="AB16" s="6"/>
    </row>
    <row r="17" spans="1:28" ht="15.75">
      <c r="A17" s="6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144"/>
      <c r="R17" s="144"/>
      <c r="S17" s="147"/>
      <c r="T17" s="145"/>
      <c r="U17" s="149"/>
      <c r="V17" s="143"/>
      <c r="W17" s="143"/>
      <c r="X17" s="6"/>
      <c r="Y17" s="6"/>
      <c r="Z17" s="6"/>
      <c r="AA17" s="6"/>
      <c r="AB17" s="6"/>
    </row>
    <row r="18" spans="1:28" ht="15.75">
      <c r="A18" s="6"/>
      <c r="B18" s="142" t="s">
        <v>356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44"/>
      <c r="R18" s="144"/>
      <c r="S18" s="619">
        <v>7</v>
      </c>
      <c r="T18" s="619"/>
      <c r="U18" s="619"/>
      <c r="V18" s="143"/>
      <c r="W18" s="143"/>
      <c r="X18" s="6"/>
      <c r="Y18" s="6"/>
      <c r="Z18" s="6"/>
      <c r="AA18" s="6"/>
      <c r="AB18" s="6"/>
    </row>
    <row r="19" spans="1:28" ht="15.75">
      <c r="A19" s="6"/>
      <c r="B19" s="144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Q19" s="144"/>
      <c r="R19" s="144"/>
      <c r="S19" s="147"/>
      <c r="T19" s="145"/>
      <c r="U19" s="149"/>
      <c r="V19" s="143"/>
      <c r="W19" s="143"/>
      <c r="X19" s="6"/>
      <c r="Y19" s="6"/>
      <c r="Z19" s="6"/>
      <c r="AA19" s="6"/>
      <c r="AB19" s="6"/>
    </row>
    <row r="20" spans="1:28" ht="15.75">
      <c r="A20" s="6"/>
      <c r="B20" s="142" t="s">
        <v>357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  <c r="Q20" s="144"/>
      <c r="R20" s="144"/>
      <c r="S20" s="619">
        <v>8</v>
      </c>
      <c r="T20" s="619"/>
      <c r="U20" s="619"/>
      <c r="V20" s="143"/>
      <c r="W20" s="143"/>
      <c r="X20" s="6"/>
      <c r="Y20" s="6"/>
      <c r="Z20" s="6"/>
      <c r="AA20" s="6"/>
      <c r="AB20" s="6"/>
    </row>
    <row r="21" spans="1:28" ht="15.75">
      <c r="A21" s="6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  <c r="Q21" s="144"/>
      <c r="R21" s="144"/>
      <c r="S21" s="147"/>
      <c r="T21" s="145"/>
      <c r="U21" s="149"/>
      <c r="V21" s="143"/>
      <c r="W21" s="143"/>
      <c r="X21" s="6"/>
      <c r="Y21" s="6"/>
      <c r="Z21" s="6"/>
      <c r="AA21" s="6"/>
      <c r="AB21" s="6"/>
    </row>
    <row r="22" spans="1:28" ht="15.75">
      <c r="A22" s="6"/>
      <c r="B22" s="142" t="s">
        <v>358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4"/>
      <c r="R22" s="144"/>
      <c r="S22" s="147">
        <v>9</v>
      </c>
      <c r="T22" s="145" t="s">
        <v>325</v>
      </c>
      <c r="U22" s="149">
        <v>15</v>
      </c>
      <c r="V22" s="143"/>
      <c r="W22" s="143"/>
      <c r="X22" s="6"/>
      <c r="Y22" s="6"/>
      <c r="Z22" s="6"/>
      <c r="AA22" s="6"/>
      <c r="AB22" s="6"/>
    </row>
    <row r="23" spans="1:28" ht="15.75">
      <c r="A23" s="6"/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  <c r="Q23" s="144"/>
      <c r="R23" s="144"/>
      <c r="S23" s="146"/>
      <c r="T23" s="145"/>
      <c r="U23" s="146"/>
      <c r="V23" s="143"/>
      <c r="W23" s="143"/>
      <c r="X23" s="6"/>
      <c r="Y23" s="6"/>
      <c r="Z23" s="6"/>
      <c r="AA23" s="6"/>
      <c r="AB23" s="6"/>
    </row>
    <row r="24" spans="1:28" ht="12.75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  <c r="Q24" s="15"/>
      <c r="R24" s="15"/>
      <c r="S24" s="618"/>
      <c r="T24" s="618"/>
      <c r="U24" s="618"/>
      <c r="V24" s="6"/>
      <c r="W24" s="6"/>
      <c r="X24" s="6"/>
      <c r="Y24" s="6"/>
      <c r="Z24" s="6"/>
      <c r="AA24" s="6"/>
      <c r="AB24" s="6"/>
    </row>
    <row r="25" spans="1:28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.75">
      <c r="A26" s="6"/>
      <c r="B26" s="150" t="s">
        <v>353</v>
      </c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</row>
    <row r="27" spans="1:28" ht="15.75">
      <c r="A27" s="6"/>
      <c r="B27" s="142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28" ht="15.75">
      <c r="A28" s="6"/>
      <c r="B28" s="142" t="s">
        <v>359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442" t="s">
        <v>360</v>
      </c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</row>
    <row r="29" spans="1:28" ht="15.75">
      <c r="A29" s="6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2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</row>
    <row r="30" spans="1:28" ht="15.75">
      <c r="A30" s="6"/>
      <c r="B30" s="142" t="s">
        <v>361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442" t="s">
        <v>362</v>
      </c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</row>
    <row r="31" spans="1:28" ht="15.75">
      <c r="A31" s="6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2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28" ht="15.75">
      <c r="A32" s="6"/>
      <c r="B32" s="142" t="s">
        <v>363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711" t="s">
        <v>383</v>
      </c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11"/>
      <c r="AA32" s="711"/>
      <c r="AB32" s="711"/>
    </row>
    <row r="33" spans="1:28" ht="15.75">
      <c r="A33" s="6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442" t="s">
        <v>0</v>
      </c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</row>
    <row r="34" spans="1:28" ht="15.75">
      <c r="A34" s="6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</row>
    <row r="35" spans="1:28" ht="14.25" customHeight="1">
      <c r="A35" s="6"/>
      <c r="B35" s="142" t="s">
        <v>1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273" t="s">
        <v>2</v>
      </c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</row>
    <row r="36" spans="1:28" ht="15" customHeight="1">
      <c r="A36" s="6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</row>
    <row r="37" spans="1:28" ht="15" customHeight="1">
      <c r="A37" s="6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</row>
    <row r="38" spans="1:28" ht="15.75">
      <c r="A38" s="6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2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</row>
    <row r="39" spans="1:28" ht="12.75" customHeight="1">
      <c r="A39" s="6"/>
      <c r="B39" s="14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</row>
    <row r="40" spans="1:28" ht="15.75" customHeight="1">
      <c r="A40" s="6"/>
      <c r="B40" s="285" t="s">
        <v>3</v>
      </c>
      <c r="C40" s="285"/>
      <c r="D40" s="285"/>
      <c r="E40" s="285"/>
      <c r="F40" s="285"/>
      <c r="G40" s="285"/>
      <c r="H40" s="285"/>
      <c r="I40" s="285"/>
      <c r="J40" s="285"/>
      <c r="K40" s="285"/>
      <c r="L40" s="143"/>
      <c r="M40" s="143"/>
      <c r="N40" s="143"/>
      <c r="O40" s="444" t="s">
        <v>4</v>
      </c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</row>
    <row r="41" spans="1:28" ht="18" customHeight="1">
      <c r="A41" s="6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</row>
    <row r="42" spans="1:28" ht="15.75">
      <c r="A42" s="6"/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273" t="s">
        <v>5</v>
      </c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</row>
    <row r="43" spans="1:28" ht="15.75">
      <c r="A43" s="6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</row>
    <row r="44" spans="1:28" ht="15.75">
      <c r="A44" s="6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</row>
    <row r="45" spans="1:28" ht="12.75" customHeight="1">
      <c r="A45" s="6"/>
      <c r="B45" s="440" t="s">
        <v>6</v>
      </c>
      <c r="C45" s="440"/>
      <c r="D45" s="440"/>
      <c r="E45" s="440"/>
      <c r="F45" s="440"/>
      <c r="G45" s="440"/>
      <c r="H45" s="440"/>
      <c r="I45" s="440"/>
      <c r="J45" s="440"/>
      <c r="K45" s="440"/>
      <c r="L45" s="152"/>
      <c r="M45" s="152"/>
      <c r="N45" s="152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ht="15.75">
      <c r="A46" s="6"/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143"/>
      <c r="M46" s="143"/>
      <c r="N46" s="143"/>
      <c r="O46" s="143"/>
      <c r="P46" s="1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</row>
    <row r="47" spans="1:28" ht="15.75">
      <c r="A47" s="6"/>
      <c r="B47" s="192"/>
      <c r="C47" s="440" t="s">
        <v>334</v>
      </c>
      <c r="D47" s="440"/>
      <c r="E47" s="440"/>
      <c r="F47" s="440"/>
      <c r="G47" s="440"/>
      <c r="H47" s="192"/>
      <c r="I47" s="192"/>
      <c r="J47" s="192"/>
      <c r="K47" s="192"/>
      <c r="L47" s="143"/>
      <c r="M47" s="143"/>
      <c r="N47" s="143"/>
      <c r="O47" s="710" t="s">
        <v>7</v>
      </c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</row>
    <row r="48" spans="1:28" ht="15.75">
      <c r="A48" s="6"/>
      <c r="B48" s="142"/>
      <c r="C48" s="273" t="s">
        <v>8</v>
      </c>
      <c r="D48" s="273"/>
      <c r="E48" s="273"/>
      <c r="F48" s="273"/>
      <c r="G48" s="273"/>
      <c r="H48" s="143"/>
      <c r="I48" s="143"/>
      <c r="J48" s="143"/>
      <c r="K48" s="143"/>
      <c r="L48" s="143"/>
      <c r="M48" s="143"/>
      <c r="N48" s="143"/>
      <c r="O48" s="710" t="s">
        <v>9</v>
      </c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</row>
    <row r="49" spans="1:28" ht="15.75" customHeight="1">
      <c r="A49" s="6"/>
      <c r="B49" s="142"/>
      <c r="C49" s="273" t="s">
        <v>335</v>
      </c>
      <c r="D49" s="273"/>
      <c r="E49" s="273"/>
      <c r="F49" s="273"/>
      <c r="G49" s="273"/>
      <c r="H49" s="143"/>
      <c r="I49" s="143"/>
      <c r="J49" s="143"/>
      <c r="K49" s="143"/>
      <c r="L49" s="143"/>
      <c r="M49" s="143"/>
      <c r="N49" s="143"/>
      <c r="O49" s="710" t="s">
        <v>9</v>
      </c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</row>
    <row r="50" spans="1:28" ht="16.5" customHeight="1">
      <c r="A50" s="6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</row>
    <row r="51" spans="1:28" ht="14.25" customHeight="1">
      <c r="A51" s="6"/>
      <c r="B51" s="440" t="s">
        <v>10</v>
      </c>
      <c r="C51" s="440"/>
      <c r="D51" s="440"/>
      <c r="E51" s="440"/>
      <c r="F51" s="440"/>
      <c r="G51" s="440"/>
      <c r="H51" s="440"/>
      <c r="I51" s="440"/>
      <c r="J51" s="440"/>
      <c r="K51" s="440"/>
      <c r="L51" s="143"/>
      <c r="M51" s="143"/>
      <c r="N51" s="143"/>
      <c r="O51" s="143"/>
      <c r="P51" s="1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</row>
    <row r="52" spans="1:28" ht="15.75" customHeight="1">
      <c r="A52" s="6"/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143"/>
      <c r="M52" s="143"/>
      <c r="N52" s="143"/>
      <c r="O52" s="143"/>
      <c r="P52" s="1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</row>
    <row r="53" spans="1:28" ht="15.75" customHeight="1">
      <c r="A53" s="6"/>
      <c r="B53" s="192"/>
      <c r="C53" s="440" t="s">
        <v>11</v>
      </c>
      <c r="D53" s="440"/>
      <c r="E53" s="440"/>
      <c r="F53" s="440"/>
      <c r="G53" s="440"/>
      <c r="H53" s="192"/>
      <c r="I53" s="192"/>
      <c r="J53" s="192"/>
      <c r="K53" s="192"/>
      <c r="L53" s="143"/>
      <c r="M53" s="143"/>
      <c r="N53" s="143"/>
      <c r="O53" s="439" t="s">
        <v>12</v>
      </c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</row>
    <row r="54" spans="1:28" ht="15.75" customHeight="1">
      <c r="A54" s="6"/>
      <c r="B54" s="192"/>
      <c r="C54" s="440" t="s">
        <v>336</v>
      </c>
      <c r="D54" s="440"/>
      <c r="E54" s="440"/>
      <c r="F54" s="440"/>
      <c r="G54" s="440"/>
      <c r="H54" s="192"/>
      <c r="I54" s="192"/>
      <c r="J54" s="192"/>
      <c r="K54" s="192"/>
      <c r="L54" s="143"/>
      <c r="M54" s="143"/>
      <c r="N54" s="143"/>
      <c r="O54" s="439" t="s">
        <v>13</v>
      </c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</row>
    <row r="55" spans="1:28" ht="15.75" customHeight="1">
      <c r="A55" s="6"/>
      <c r="B55" s="192"/>
      <c r="C55" s="440" t="s">
        <v>337</v>
      </c>
      <c r="D55" s="440"/>
      <c r="E55" s="440"/>
      <c r="F55" s="440"/>
      <c r="G55" s="440"/>
      <c r="H55" s="192"/>
      <c r="I55" s="192"/>
      <c r="J55" s="192"/>
      <c r="K55" s="192"/>
      <c r="L55" s="143"/>
      <c r="M55" s="143"/>
      <c r="N55" s="143"/>
      <c r="O55" s="273" t="s">
        <v>14</v>
      </c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</row>
    <row r="56" spans="1:28" ht="15.75">
      <c r="A56" s="6"/>
      <c r="B56" s="142"/>
      <c r="C56" s="273" t="s">
        <v>338</v>
      </c>
      <c r="D56" s="273"/>
      <c r="E56" s="273"/>
      <c r="F56" s="273"/>
      <c r="G56" s="273"/>
      <c r="H56" s="143"/>
      <c r="I56" s="143"/>
      <c r="J56" s="143"/>
      <c r="K56" s="143"/>
      <c r="L56" s="143"/>
      <c r="M56" s="143"/>
      <c r="N56" s="143"/>
      <c r="O56" s="273" t="s">
        <v>15</v>
      </c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</row>
    <row r="57" spans="1:28" ht="15" customHeight="1">
      <c r="A57" s="6"/>
      <c r="B57" s="142"/>
      <c r="C57" s="295" t="s">
        <v>384</v>
      </c>
      <c r="D57" s="295"/>
      <c r="E57" s="295"/>
      <c r="F57" s="295"/>
      <c r="G57" s="295"/>
      <c r="H57" s="143"/>
      <c r="I57" s="143"/>
      <c r="J57" s="143"/>
      <c r="K57" s="143"/>
      <c r="L57" s="143"/>
      <c r="M57" s="143"/>
      <c r="N57" s="143"/>
      <c r="O57" s="273" t="s">
        <v>385</v>
      </c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</row>
    <row r="58" spans="1:28" ht="15.75">
      <c r="A58" s="6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2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</row>
    <row r="59" spans="1:28" ht="15.75">
      <c r="A59" s="6"/>
      <c r="B59" s="142" t="s">
        <v>381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442" t="s">
        <v>386</v>
      </c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</row>
    <row r="60" spans="1:28" ht="15.75">
      <c r="A60" s="6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2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</row>
    <row r="61" spans="1:28" ht="15.75">
      <c r="A61" s="6"/>
      <c r="B61" s="142" t="s">
        <v>16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441" t="s">
        <v>17</v>
      </c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</row>
    <row r="62" spans="1:28" ht="15.75">
      <c r="A62" s="6"/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441" t="s">
        <v>18</v>
      </c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</row>
    <row r="63" spans="1:28" ht="15.75">
      <c r="A63" s="6"/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441" t="s">
        <v>19</v>
      </c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</row>
    <row r="64" spans="1:28" ht="15.75">
      <c r="A64" s="6"/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4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</row>
    <row r="65" spans="1:28" ht="15.75">
      <c r="A65" s="6"/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285" t="s">
        <v>20</v>
      </c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</row>
    <row r="66" spans="1:28" ht="15.75">
      <c r="A66" s="6"/>
      <c r="B66" s="142"/>
      <c r="C66" s="143"/>
      <c r="D66" s="143"/>
      <c r="E66" s="143"/>
      <c r="F66" s="143"/>
      <c r="G66" s="143"/>
      <c r="H66" s="144"/>
      <c r="I66" s="143"/>
      <c r="J66" s="143"/>
      <c r="K66" s="143"/>
      <c r="L66" s="143"/>
      <c r="M66" s="143"/>
      <c r="N66" s="143"/>
      <c r="O66" s="441" t="s">
        <v>21</v>
      </c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</row>
    <row r="67" spans="1:28" ht="15.75">
      <c r="A67" s="6"/>
      <c r="B67" s="142"/>
      <c r="C67" s="143"/>
      <c r="D67" s="143"/>
      <c r="E67" s="143"/>
      <c r="F67" s="143"/>
      <c r="G67" s="143"/>
      <c r="H67" s="144"/>
      <c r="I67" s="143"/>
      <c r="J67" s="143"/>
      <c r="K67" s="143"/>
      <c r="L67" s="143"/>
      <c r="M67" s="143"/>
      <c r="N67" s="143"/>
      <c r="O67" s="441" t="s">
        <v>22</v>
      </c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</row>
    <row r="68" spans="1:28" ht="15.75">
      <c r="A68" s="6"/>
      <c r="B68" s="142"/>
      <c r="C68" s="143"/>
      <c r="D68" s="143"/>
      <c r="E68" s="143"/>
      <c r="F68" s="143"/>
      <c r="G68" s="143"/>
      <c r="H68" s="144"/>
      <c r="I68" s="143"/>
      <c r="J68" s="143"/>
      <c r="K68" s="143"/>
      <c r="L68" s="143"/>
      <c r="M68" s="143"/>
      <c r="N68" s="143"/>
      <c r="O68" s="285" t="s">
        <v>23</v>
      </c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</row>
    <row r="69" spans="1:28" ht="15.75">
      <c r="A69" s="6"/>
      <c r="B69" s="142"/>
      <c r="C69" s="143"/>
      <c r="D69" s="143"/>
      <c r="E69" s="143"/>
      <c r="F69" s="143"/>
      <c r="G69" s="143"/>
      <c r="H69" s="144"/>
      <c r="I69" s="143"/>
      <c r="J69" s="143"/>
      <c r="K69" s="143"/>
      <c r="L69" s="143"/>
      <c r="M69" s="143"/>
      <c r="N69" s="143"/>
      <c r="O69" s="143"/>
      <c r="P69" s="143"/>
      <c r="Q69" s="142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</row>
    <row r="70" spans="1:28" ht="12.75">
      <c r="A70" s="6"/>
      <c r="B70" s="6"/>
      <c r="C70" s="6"/>
      <c r="D70" s="6"/>
      <c r="E70" s="6"/>
      <c r="F70" s="6"/>
      <c r="G70" s="6"/>
      <c r="H70" s="1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2.75">
      <c r="A71" s="6"/>
      <c r="B71" s="6"/>
      <c r="C71" s="6"/>
      <c r="D71" s="6"/>
      <c r="E71" s="6"/>
      <c r="F71" s="6"/>
      <c r="G71" s="6"/>
      <c r="H71" s="1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2.75">
      <c r="A72" s="6"/>
      <c r="B72" s="6"/>
      <c r="C72" s="6"/>
      <c r="D72" s="6"/>
      <c r="E72" s="6"/>
      <c r="F72" s="6"/>
      <c r="G72" s="6"/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2.75">
      <c r="A73" s="6"/>
      <c r="B73" s="6"/>
      <c r="C73" s="6"/>
      <c r="D73" s="6"/>
      <c r="E73" s="6"/>
      <c r="F73" s="6"/>
      <c r="G73" s="6"/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1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6"/>
      <c r="B75" s="6"/>
      <c r="C75" s="6"/>
      <c r="D75" s="6"/>
      <c r="E75" s="6"/>
      <c r="F75" s="6"/>
      <c r="G75" s="6"/>
      <c r="H75" s="1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6"/>
      <c r="B76" s="6"/>
      <c r="C76" s="6"/>
      <c r="D76" s="6"/>
      <c r="E76" s="6"/>
      <c r="F76" s="6"/>
      <c r="G76" s="6"/>
      <c r="H76" s="1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15" customFormat="1" ht="12.75">
      <c r="A77" s="1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15" customFormat="1" ht="12.75">
      <c r="A78" s="1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15" customFormat="1" ht="12.75">
      <c r="A79" s="1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15" customFormat="1" ht="12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15" customFormat="1" ht="12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15" customFormat="1" ht="12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15" customFormat="1" ht="14.25">
      <c r="A83" s="18"/>
      <c r="B83" s="6"/>
      <c r="C83" s="6"/>
      <c r="D83" s="6"/>
      <c r="E83" s="6"/>
      <c r="F83" s="6"/>
      <c r="G83" s="724" t="s">
        <v>423</v>
      </c>
      <c r="H83" s="724"/>
      <c r="I83" s="724"/>
      <c r="J83" s="724"/>
      <c r="K83" s="724"/>
      <c r="L83" s="724"/>
      <c r="M83" s="724"/>
      <c r="N83" s="724"/>
      <c r="O83" s="724"/>
      <c r="P83" s="724"/>
      <c r="Q83" s="724"/>
      <c r="R83" s="724"/>
      <c r="S83" s="724"/>
      <c r="T83" s="724"/>
      <c r="U83" s="724"/>
      <c r="V83" s="724"/>
      <c r="W83" s="6"/>
      <c r="X83" s="6"/>
      <c r="Y83" s="6"/>
      <c r="Z83" s="6"/>
      <c r="AA83" s="6"/>
      <c r="AB83" s="6"/>
    </row>
    <row r="84" spans="1:28" s="15" customFormat="1" ht="12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15" customFormat="1" ht="15">
      <c r="A85" s="18"/>
      <c r="B85" s="6"/>
      <c r="C85" s="725" t="s">
        <v>424</v>
      </c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  <c r="Q85" s="725"/>
      <c r="R85" s="725"/>
      <c r="S85" s="725"/>
      <c r="T85" s="725"/>
      <c r="U85" s="725"/>
      <c r="V85" s="725"/>
      <c r="W85" s="725"/>
      <c r="X85" s="725"/>
      <c r="Y85" s="725"/>
      <c r="Z85" s="725"/>
      <c r="AA85" s="725"/>
      <c r="AB85" s="6"/>
    </row>
    <row r="86" spans="1:28" s="15" customFormat="1" ht="12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15" customFormat="1" ht="15">
      <c r="A87" s="18"/>
      <c r="B87" s="6"/>
      <c r="C87" s="439" t="s">
        <v>425</v>
      </c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6"/>
    </row>
    <row r="88" spans="1:28" s="15" customFormat="1" ht="12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s="15" customFormat="1" ht="15">
      <c r="A89" s="18"/>
      <c r="B89" s="6"/>
      <c r="C89" s="439" t="s">
        <v>426</v>
      </c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6"/>
    </row>
    <row r="90" spans="1:28" s="15" customFormat="1" ht="12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s="15" customFormat="1" ht="15">
      <c r="A91" s="18"/>
      <c r="B91" s="6"/>
      <c r="C91" s="439" t="s">
        <v>427</v>
      </c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6"/>
    </row>
    <row r="92" spans="1:28" s="15" customFormat="1" ht="12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s="15" customFormat="1" ht="15">
      <c r="A93" s="18"/>
      <c r="B93" s="6"/>
      <c r="C93" s="439" t="s">
        <v>428</v>
      </c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6"/>
    </row>
    <row r="94" spans="1:28" s="15" customFormat="1" ht="12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s="15" customFormat="1" ht="12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s="15" customFormat="1" ht="15">
      <c r="A96" s="18"/>
      <c r="B96" s="6"/>
      <c r="C96" s="439" t="s">
        <v>429</v>
      </c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6"/>
    </row>
    <row r="97" spans="1:28" s="15" customFormat="1" ht="12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s="15" customFormat="1" ht="15">
      <c r="A98" s="18"/>
      <c r="B98" s="6"/>
      <c r="C98" s="439" t="s">
        <v>430</v>
      </c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6"/>
    </row>
    <row r="99" spans="1:28" s="15" customFormat="1" ht="12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s="15" customFormat="1" ht="15">
      <c r="A100" s="18"/>
      <c r="B100" s="6"/>
      <c r="C100" s="439" t="s">
        <v>431</v>
      </c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6"/>
    </row>
    <row r="101" spans="1:28" s="15" customFormat="1" ht="12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s="15" customFormat="1" ht="15">
      <c r="A102" s="18"/>
      <c r="B102" s="6"/>
      <c r="C102" s="439" t="s">
        <v>432</v>
      </c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39"/>
      <c r="AB102" s="6"/>
    </row>
    <row r="103" spans="1:28" s="15" customFormat="1" ht="12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s="15" customFormat="1" ht="15">
      <c r="A104" s="18"/>
      <c r="B104" s="6"/>
      <c r="C104" s="439" t="s">
        <v>433</v>
      </c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6"/>
    </row>
    <row r="105" spans="1:28" s="15" customFormat="1" ht="15">
      <c r="A105" s="18"/>
      <c r="B105" s="6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6"/>
    </row>
    <row r="106" spans="1:28" s="15" customFormat="1" ht="15">
      <c r="A106" s="18"/>
      <c r="B106" s="6"/>
      <c r="C106" s="726" t="s">
        <v>434</v>
      </c>
      <c r="D106" s="726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6"/>
      <c r="Q106" s="726"/>
      <c r="R106" s="726"/>
      <c r="S106" s="726"/>
      <c r="T106" s="726"/>
      <c r="U106" s="726"/>
      <c r="V106" s="726"/>
      <c r="W106" s="726"/>
      <c r="X106" s="726"/>
      <c r="Y106" s="726"/>
      <c r="Z106" s="726"/>
      <c r="AA106" s="726"/>
      <c r="AB106" s="6"/>
    </row>
    <row r="107" spans="1:28" s="15" customFormat="1" ht="15">
      <c r="A107" s="18"/>
      <c r="B107" s="6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6"/>
    </row>
    <row r="108" spans="1:28" s="15" customFormat="1" ht="15">
      <c r="A108" s="18"/>
      <c r="B108" s="6"/>
      <c r="C108" s="725" t="s">
        <v>435</v>
      </c>
      <c r="D108" s="725"/>
      <c r="E108" s="725"/>
      <c r="F108" s="725"/>
      <c r="G108" s="725"/>
      <c r="H108" s="725"/>
      <c r="I108" s="725"/>
      <c r="J108" s="725"/>
      <c r="K108" s="725"/>
      <c r="L108" s="725"/>
      <c r="M108" s="725"/>
      <c r="N108" s="725"/>
      <c r="O108" s="725"/>
      <c r="P108" s="725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6"/>
    </row>
    <row r="109" spans="1:28" s="15" customFormat="1" ht="15">
      <c r="A109" s="18"/>
      <c r="B109" s="6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6"/>
    </row>
    <row r="110" spans="1:28" s="15" customFormat="1" ht="15">
      <c r="A110" s="18"/>
      <c r="B110" s="6"/>
      <c r="C110" s="439" t="s">
        <v>436</v>
      </c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39"/>
      <c r="AA110" s="439"/>
      <c r="AB110" s="6"/>
    </row>
    <row r="111" spans="1:28" s="15" customFormat="1" ht="15">
      <c r="A111" s="18"/>
      <c r="B111" s="6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6"/>
    </row>
    <row r="112" spans="1:28" s="15" customFormat="1" ht="15">
      <c r="A112" s="18"/>
      <c r="B112" s="6"/>
      <c r="C112" s="439" t="s">
        <v>437</v>
      </c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439"/>
      <c r="U112" s="439"/>
      <c r="V112" s="439"/>
      <c r="W112" s="439"/>
      <c r="X112" s="439"/>
      <c r="Y112" s="439"/>
      <c r="Z112" s="439"/>
      <c r="AA112" s="439"/>
      <c r="AB112" s="6"/>
    </row>
    <row r="113" spans="1:28" s="15" customFormat="1" ht="15">
      <c r="A113" s="18"/>
      <c r="B113" s="6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6"/>
    </row>
    <row r="114" spans="1:28" s="15" customFormat="1" ht="15">
      <c r="A114" s="18"/>
      <c r="B114" s="6"/>
      <c r="C114" s="439" t="s">
        <v>438</v>
      </c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6"/>
    </row>
    <row r="115" spans="1:28" s="15" customFormat="1" ht="15">
      <c r="A115" s="18"/>
      <c r="B115" s="6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6"/>
    </row>
    <row r="116" spans="1:28" s="15" customFormat="1" ht="15">
      <c r="A116" s="18"/>
      <c r="B116" s="6"/>
      <c r="C116" s="439" t="s">
        <v>439</v>
      </c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439"/>
      <c r="U116" s="439"/>
      <c r="V116" s="439"/>
      <c r="W116" s="439"/>
      <c r="X116" s="439"/>
      <c r="Y116" s="439"/>
      <c r="Z116" s="439"/>
      <c r="AA116" s="439"/>
      <c r="AB116" s="6"/>
    </row>
    <row r="117" spans="1:28" s="15" customFormat="1" ht="15">
      <c r="A117" s="18"/>
      <c r="B117" s="6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6"/>
    </row>
    <row r="118" spans="1:28" s="15" customFormat="1" ht="15">
      <c r="A118" s="18"/>
      <c r="B118" s="6"/>
      <c r="C118" s="725" t="s">
        <v>440</v>
      </c>
      <c r="D118" s="725"/>
      <c r="E118" s="725"/>
      <c r="F118" s="725"/>
      <c r="G118" s="725"/>
      <c r="H118" s="725"/>
      <c r="I118" s="725"/>
      <c r="J118" s="725"/>
      <c r="K118" s="725"/>
      <c r="L118" s="725"/>
      <c r="M118" s="725"/>
      <c r="N118" s="725"/>
      <c r="O118" s="725"/>
      <c r="P118" s="725"/>
      <c r="Q118" s="725"/>
      <c r="R118" s="725"/>
      <c r="S118" s="725"/>
      <c r="T118" s="725"/>
      <c r="U118" s="725"/>
      <c r="V118" s="725"/>
      <c r="W118" s="725"/>
      <c r="X118" s="725"/>
      <c r="Y118" s="725"/>
      <c r="Z118" s="725"/>
      <c r="AA118" s="725"/>
      <c r="AB118" s="6"/>
    </row>
    <row r="119" spans="1:28" s="15" customFormat="1" ht="15">
      <c r="A119" s="18"/>
      <c r="B119" s="6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6"/>
    </row>
    <row r="120" spans="1:28" s="15" customFormat="1" ht="15">
      <c r="A120" s="18"/>
      <c r="B120" s="6"/>
      <c r="C120" s="439" t="s">
        <v>441</v>
      </c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6"/>
    </row>
    <row r="121" spans="1:28" s="15" customFormat="1" ht="15">
      <c r="A121" s="18"/>
      <c r="B121" s="6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6"/>
    </row>
    <row r="122" spans="1:28" s="15" customFormat="1" ht="15">
      <c r="A122" s="18"/>
      <c r="B122" s="6"/>
      <c r="C122" s="439" t="s">
        <v>442</v>
      </c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6"/>
    </row>
    <row r="123" spans="1:28" s="15" customFormat="1" ht="15">
      <c r="A123" s="18"/>
      <c r="B123" s="6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6"/>
    </row>
    <row r="124" spans="1:28" s="15" customFormat="1" ht="15">
      <c r="A124" s="18"/>
      <c r="B124" s="6"/>
      <c r="C124" s="439" t="s">
        <v>443</v>
      </c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6"/>
    </row>
    <row r="125" spans="1:28" s="15" customFormat="1" ht="15">
      <c r="A125" s="18"/>
      <c r="B125" s="6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6"/>
    </row>
    <row r="126" spans="1:28" s="15" customFormat="1" ht="15">
      <c r="A126" s="18"/>
      <c r="B126" s="6"/>
      <c r="C126" s="439" t="s">
        <v>444</v>
      </c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6"/>
    </row>
    <row r="127" spans="1:28" s="15" customFormat="1" ht="15">
      <c r="A127" s="18"/>
      <c r="B127" s="6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6"/>
    </row>
    <row r="128" spans="1:28" s="15" customFormat="1" ht="15">
      <c r="A128" s="18"/>
      <c r="B128" s="6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6"/>
    </row>
    <row r="129" spans="1:28" s="15" customFormat="1" ht="15">
      <c r="A129" s="18"/>
      <c r="B129" s="6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6"/>
    </row>
    <row r="130" spans="1:28" s="15" customFormat="1" ht="15">
      <c r="A130" s="18"/>
      <c r="B130" s="6"/>
      <c r="C130" s="221"/>
      <c r="D130" s="439" t="s">
        <v>445</v>
      </c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221"/>
      <c r="V130" s="221"/>
      <c r="W130" s="221"/>
      <c r="X130" s="221"/>
      <c r="Y130" s="221"/>
      <c r="Z130" s="221"/>
      <c r="AA130" s="221"/>
      <c r="AB130" s="6"/>
    </row>
    <row r="131" spans="1:28" s="15" customFormat="1" ht="15">
      <c r="A131" s="18"/>
      <c r="B131" s="6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6"/>
    </row>
    <row r="132" spans="1:28" s="15" customFormat="1" ht="12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s="15" customFormat="1" ht="12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2.75">
      <c r="A134" s="18"/>
      <c r="B134" s="652" t="s">
        <v>25</v>
      </c>
      <c r="C134" s="652"/>
      <c r="D134" s="652"/>
      <c r="E134" s="652"/>
      <c r="F134" s="652"/>
      <c r="G134" s="652"/>
      <c r="H134" s="652"/>
      <c r="I134" s="652"/>
      <c r="J134" s="652"/>
      <c r="K134" s="652"/>
      <c r="L134" s="652"/>
      <c r="M134" s="652"/>
      <c r="N134" s="652"/>
      <c r="O134" s="652"/>
      <c r="P134" s="652"/>
      <c r="Q134" s="652"/>
      <c r="R134" s="652"/>
      <c r="S134" s="652"/>
      <c r="T134" s="652"/>
      <c r="U134" s="652"/>
      <c r="V134" s="652"/>
      <c r="W134" s="652"/>
      <c r="X134" s="652"/>
      <c r="Y134" s="652"/>
      <c r="Z134" s="652"/>
      <c r="AA134" s="652"/>
      <c r="AB134" s="652"/>
    </row>
    <row r="135" spans="1:28" ht="14.25" customHeight="1">
      <c r="A135" s="18"/>
      <c r="B135" s="431" t="s">
        <v>387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</row>
    <row r="136" spans="1:28" ht="18" customHeight="1">
      <c r="A136" s="1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  <c r="Q136" s="15"/>
      <c r="R136" s="15"/>
      <c r="S136" s="91" t="s">
        <v>26</v>
      </c>
      <c r="T136" s="5"/>
      <c r="U136" s="550" t="s">
        <v>319</v>
      </c>
      <c r="V136" s="676"/>
      <c r="W136" s="676"/>
      <c r="X136" s="677"/>
      <c r="Y136" s="372" t="s">
        <v>333</v>
      </c>
      <c r="Z136" s="241"/>
      <c r="AA136" s="241"/>
      <c r="AB136" s="241"/>
    </row>
    <row r="137" spans="1:28" ht="12.75">
      <c r="A137" s="1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5"/>
      <c r="Q137" s="15"/>
      <c r="R137" s="15"/>
      <c r="S137" s="91"/>
      <c r="T137" s="5"/>
      <c r="U137" s="100"/>
      <c r="V137" s="212"/>
      <c r="W137" s="454"/>
      <c r="X137" s="455"/>
      <c r="Y137" s="195"/>
      <c r="Z137" s="196"/>
      <c r="AA137" s="196"/>
      <c r="AB137" s="196"/>
    </row>
    <row r="138" spans="1:28" ht="13.5" thickBot="1">
      <c r="A138" s="18"/>
      <c r="B138" s="87"/>
      <c r="C138" s="102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26"/>
      <c r="Q138" s="26"/>
      <c r="R138" s="26"/>
      <c r="S138" s="87"/>
      <c r="T138" s="87"/>
      <c r="U138" s="384">
        <v>2007</v>
      </c>
      <c r="V138" s="384"/>
      <c r="W138" s="384">
        <v>2006</v>
      </c>
      <c r="X138" s="679"/>
      <c r="Y138" s="384">
        <v>2007</v>
      </c>
      <c r="Z138" s="384"/>
      <c r="AA138" s="384">
        <v>2006</v>
      </c>
      <c r="AB138" s="385"/>
    </row>
    <row r="139" spans="1:28" ht="12.75">
      <c r="A139" s="18"/>
      <c r="B139" s="654" t="s">
        <v>27</v>
      </c>
      <c r="C139" s="654"/>
      <c r="D139" s="654"/>
      <c r="E139" s="654"/>
      <c r="F139" s="654"/>
      <c r="G139" s="654"/>
      <c r="H139" s="654"/>
      <c r="I139" s="654"/>
      <c r="J139" s="654"/>
      <c r="K139" s="654"/>
      <c r="L139" s="654"/>
      <c r="M139" s="654"/>
      <c r="N139" s="654"/>
      <c r="O139" s="654"/>
      <c r="P139" s="654"/>
      <c r="Q139" s="654"/>
      <c r="R139" s="654"/>
      <c r="S139" s="649">
        <v>-1</v>
      </c>
      <c r="T139" s="650"/>
      <c r="U139" s="373">
        <v>3411603</v>
      </c>
      <c r="V139" s="375"/>
      <c r="W139" s="373">
        <v>2274225</v>
      </c>
      <c r="X139" s="678"/>
      <c r="Y139" s="374">
        <v>4854274</v>
      </c>
      <c r="Z139" s="375"/>
      <c r="AA139" s="373">
        <v>3235930</v>
      </c>
      <c r="AB139" s="373"/>
    </row>
    <row r="140" spans="1:28" ht="12.75">
      <c r="A140" s="18"/>
      <c r="B140" s="256" t="s">
        <v>28</v>
      </c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427">
        <f>$C$431</f>
        <v>-2</v>
      </c>
      <c r="T140" s="400"/>
      <c r="U140" s="275">
        <v>3145898</v>
      </c>
      <c r="V140" s="379"/>
      <c r="W140" s="275">
        <v>2216571</v>
      </c>
      <c r="X140" s="381"/>
      <c r="Y140" s="378">
        <v>4476210</v>
      </c>
      <c r="Z140" s="379"/>
      <c r="AA140" s="275">
        <v>3153896</v>
      </c>
      <c r="AB140" s="275"/>
    </row>
    <row r="141" spans="1:28" ht="12.75">
      <c r="A141" s="18"/>
      <c r="B141" s="653" t="s">
        <v>29</v>
      </c>
      <c r="C141" s="653"/>
      <c r="D141" s="653"/>
      <c r="E141" s="653"/>
      <c r="F141" s="653"/>
      <c r="G141" s="653"/>
      <c r="H141" s="653"/>
      <c r="I141" s="653"/>
      <c r="J141" s="653"/>
      <c r="K141" s="653"/>
      <c r="L141" s="653"/>
      <c r="M141" s="653"/>
      <c r="N141" s="653"/>
      <c r="O141" s="653"/>
      <c r="P141" s="653"/>
      <c r="Q141" s="653"/>
      <c r="R141" s="653"/>
      <c r="S141" s="163"/>
      <c r="T141" s="163"/>
      <c r="U141" s="254">
        <f>U139-U140</f>
        <v>265705</v>
      </c>
      <c r="V141" s="387"/>
      <c r="W141" s="254">
        <f>W139-W140</f>
        <v>57654</v>
      </c>
      <c r="X141" s="224"/>
      <c r="Y141" s="386">
        <f>Y139-Y140</f>
        <v>378064</v>
      </c>
      <c r="Z141" s="387"/>
      <c r="AA141" s="254">
        <f>AA139-AA140</f>
        <v>82034</v>
      </c>
      <c r="AB141" s="254"/>
    </row>
    <row r="142" spans="1:28" ht="12.75">
      <c r="A142" s="18"/>
      <c r="B142" s="236" t="s">
        <v>30</v>
      </c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672">
        <f>$C$444</f>
        <v>-3</v>
      </c>
      <c r="T142" s="673"/>
      <c r="U142" s="248">
        <v>19806</v>
      </c>
      <c r="V142" s="389"/>
      <c r="W142" s="248">
        <v>12612</v>
      </c>
      <c r="X142" s="223"/>
      <c r="Y142" s="388">
        <v>28181</v>
      </c>
      <c r="Z142" s="389"/>
      <c r="AA142" s="248">
        <v>17945</v>
      </c>
      <c r="AB142" s="248"/>
    </row>
    <row r="143" spans="1:28" ht="12.75">
      <c r="A143" s="18"/>
      <c r="B143" s="271" t="s">
        <v>31</v>
      </c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40">
        <f>$C$453</f>
        <v>-4</v>
      </c>
      <c r="T143" s="241"/>
      <c r="U143" s="250">
        <v>93092</v>
      </c>
      <c r="V143" s="584"/>
      <c r="W143" s="250">
        <v>66743</v>
      </c>
      <c r="X143" s="324"/>
      <c r="Y143" s="244">
        <v>132458</v>
      </c>
      <c r="Z143" s="243"/>
      <c r="AA143" s="250">
        <v>94967</v>
      </c>
      <c r="AB143" s="250"/>
    </row>
    <row r="144" spans="1:28" ht="12.75">
      <c r="A144" s="18"/>
      <c r="B144" s="271" t="s">
        <v>32</v>
      </c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40">
        <f>$C$467</f>
        <v>-5</v>
      </c>
      <c r="T144" s="241"/>
      <c r="U144" s="250">
        <v>77914</v>
      </c>
      <c r="V144" s="584"/>
      <c r="W144" s="250">
        <v>642842</v>
      </c>
      <c r="X144" s="324"/>
      <c r="Y144" s="244">
        <v>110861</v>
      </c>
      <c r="Z144" s="243"/>
      <c r="AA144" s="250">
        <v>914682</v>
      </c>
      <c r="AB144" s="250"/>
    </row>
    <row r="145" spans="1:28" ht="12.75">
      <c r="A145" s="18"/>
      <c r="B145" s="271" t="s">
        <v>33</v>
      </c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40">
        <f>$C$476</f>
        <v>-6</v>
      </c>
      <c r="T145" s="241"/>
      <c r="U145" s="250">
        <v>24836</v>
      </c>
      <c r="V145" s="584"/>
      <c r="W145" s="250">
        <v>539752</v>
      </c>
      <c r="X145" s="324"/>
      <c r="Y145" s="244">
        <v>35338</v>
      </c>
      <c r="Z145" s="243"/>
      <c r="AA145" s="250">
        <v>767998</v>
      </c>
      <c r="AB145" s="250"/>
    </row>
    <row r="146" spans="1:28" ht="12.75">
      <c r="A146" s="18"/>
      <c r="B146" s="246" t="s">
        <v>34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0"/>
      <c r="T146" s="241"/>
      <c r="U146" s="674"/>
      <c r="V146" s="338"/>
      <c r="W146" s="250"/>
      <c r="X146" s="376"/>
      <c r="Y146" s="242"/>
      <c r="Z146" s="243"/>
      <c r="AA146" s="250"/>
      <c r="AB146" s="250"/>
    </row>
    <row r="147" spans="1:28" ht="12.75">
      <c r="A147" s="18"/>
      <c r="B147" s="246" t="s">
        <v>35</v>
      </c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0"/>
      <c r="T147" s="241"/>
      <c r="U147" s="675"/>
      <c r="V147" s="584"/>
      <c r="W147" s="250"/>
      <c r="X147" s="376"/>
      <c r="Y147" s="242"/>
      <c r="Z147" s="243"/>
      <c r="AA147" s="250"/>
      <c r="AB147" s="250"/>
    </row>
    <row r="148" spans="1:28" ht="12.75">
      <c r="A148" s="18"/>
      <c r="B148" s="271" t="s">
        <v>36</v>
      </c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40">
        <f>$C$487</f>
        <v>-7</v>
      </c>
      <c r="T148" s="241"/>
      <c r="U148" s="250">
        <v>78</v>
      </c>
      <c r="V148" s="584"/>
      <c r="W148" s="250">
        <v>22</v>
      </c>
      <c r="X148" s="324"/>
      <c r="Y148" s="242">
        <v>111</v>
      </c>
      <c r="Z148" s="243"/>
      <c r="AA148" s="250">
        <v>31</v>
      </c>
      <c r="AB148" s="250"/>
    </row>
    <row r="149" spans="1:28" ht="12.75">
      <c r="A149" s="18"/>
      <c r="B149" s="246" t="s">
        <v>37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0"/>
      <c r="T149" s="241"/>
      <c r="U149" s="250"/>
      <c r="V149" s="584"/>
      <c r="W149" s="250"/>
      <c r="X149" s="324"/>
      <c r="Y149" s="242"/>
      <c r="Z149" s="243"/>
      <c r="AA149" s="250"/>
      <c r="AB149" s="250"/>
    </row>
    <row r="150" spans="1:28" ht="12.75">
      <c r="A150" s="18"/>
      <c r="B150" s="256" t="s">
        <v>38</v>
      </c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427">
        <v>-8</v>
      </c>
      <c r="T150" s="400"/>
      <c r="U150" s="275">
        <v>22615</v>
      </c>
      <c r="V150" s="379"/>
      <c r="W150" s="275">
        <v>22680</v>
      </c>
      <c r="X150" s="381"/>
      <c r="Y150" s="378">
        <v>32178</v>
      </c>
      <c r="Z150" s="379"/>
      <c r="AA150" s="275">
        <v>32271</v>
      </c>
      <c r="AB150" s="275"/>
    </row>
    <row r="151" spans="1:28" ht="12.75">
      <c r="A151" s="18"/>
      <c r="B151" s="237" t="s">
        <v>39</v>
      </c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163"/>
      <c r="T151" s="163"/>
      <c r="U151" s="231">
        <f>U141-U142-U143+U144-U145+U148-U150</f>
        <v>183348</v>
      </c>
      <c r="V151" s="232"/>
      <c r="W151" s="231">
        <f>W141-W142-W143+W144-W145+W148-W150</f>
        <v>58731</v>
      </c>
      <c r="X151" s="380"/>
      <c r="Y151" s="382">
        <f>Y141-Y142-Y143+Y144-Y145+Y148-Y150</f>
        <v>260881</v>
      </c>
      <c r="Z151" s="383"/>
      <c r="AA151" s="231">
        <f>AA141-AA142-AA143+AA144-AA145+AA148-AA150</f>
        <v>83566</v>
      </c>
      <c r="AB151" s="231"/>
    </row>
    <row r="152" spans="1:28" ht="12.75">
      <c r="A152" s="18"/>
      <c r="B152" s="236" t="s">
        <v>40</v>
      </c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0"/>
      <c r="T152" s="230"/>
      <c r="U152" s="230"/>
      <c r="V152" s="389"/>
      <c r="W152" s="248"/>
      <c r="X152" s="377"/>
      <c r="Y152" s="325"/>
      <c r="Z152" s="326"/>
      <c r="AA152" s="248"/>
      <c r="AB152" s="248"/>
    </row>
    <row r="153" spans="1:28" ht="12.75">
      <c r="A153" s="18"/>
      <c r="B153" s="256" t="s">
        <v>41</v>
      </c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445"/>
      <c r="T153" s="445"/>
      <c r="U153" s="445"/>
      <c r="V153" s="379"/>
      <c r="W153" s="275"/>
      <c r="X153" s="624"/>
      <c r="Y153" s="238"/>
      <c r="Z153" s="239"/>
      <c r="AA153" s="275"/>
      <c r="AB153" s="275"/>
    </row>
    <row r="154" spans="1:28" ht="12.75">
      <c r="A154" s="18"/>
      <c r="B154" s="653" t="s">
        <v>42</v>
      </c>
      <c r="C154" s="653"/>
      <c r="D154" s="653"/>
      <c r="E154" s="653"/>
      <c r="F154" s="653"/>
      <c r="G154" s="653"/>
      <c r="H154" s="653"/>
      <c r="I154" s="653"/>
      <c r="J154" s="653"/>
      <c r="K154" s="653"/>
      <c r="L154" s="653"/>
      <c r="M154" s="653"/>
      <c r="N154" s="653"/>
      <c r="O154" s="653"/>
      <c r="P154" s="653"/>
      <c r="Q154" s="653"/>
      <c r="R154" s="653"/>
      <c r="S154" s="163"/>
      <c r="T154" s="163"/>
      <c r="U154" s="254">
        <f>U151</f>
        <v>183348</v>
      </c>
      <c r="V154" s="387"/>
      <c r="W154" s="254">
        <f>W151</f>
        <v>58731</v>
      </c>
      <c r="X154" s="224"/>
      <c r="Y154" s="252">
        <f>Y151</f>
        <v>260881</v>
      </c>
      <c r="Z154" s="253"/>
      <c r="AA154" s="254">
        <f>AA151</f>
        <v>83566</v>
      </c>
      <c r="AB154" s="254"/>
    </row>
    <row r="155" spans="1:28" ht="12.75">
      <c r="A155" s="18"/>
      <c r="B155" s="236" t="s">
        <v>43</v>
      </c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672"/>
      <c r="T155" s="673"/>
      <c r="U155" s="248"/>
      <c r="V155" s="389"/>
      <c r="W155" s="248"/>
      <c r="X155" s="223"/>
      <c r="Y155" s="325"/>
      <c r="Z155" s="326"/>
      <c r="AA155" s="248"/>
      <c r="AB155" s="248"/>
    </row>
    <row r="156" spans="1:28" ht="12.75">
      <c r="A156" s="18"/>
      <c r="B156" s="271" t="s">
        <v>44</v>
      </c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40"/>
      <c r="T156" s="241"/>
      <c r="U156" s="250"/>
      <c r="V156" s="584"/>
      <c r="W156" s="250"/>
      <c r="X156" s="324"/>
      <c r="Y156" s="526"/>
      <c r="Z156" s="527"/>
      <c r="AA156" s="250"/>
      <c r="AB156" s="250"/>
    </row>
    <row r="157" spans="1:28" ht="12.75">
      <c r="A157" s="18"/>
      <c r="B157" s="256" t="s">
        <v>45</v>
      </c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427">
        <v>-9</v>
      </c>
      <c r="T157" s="400"/>
      <c r="U157" s="322">
        <v>22572</v>
      </c>
      <c r="V157" s="379"/>
      <c r="W157" s="322">
        <v>20606</v>
      </c>
      <c r="X157" s="323"/>
      <c r="Y157" s="528">
        <v>32117</v>
      </c>
      <c r="Z157" s="239"/>
      <c r="AA157" s="322">
        <v>29319</v>
      </c>
      <c r="AB157" s="322"/>
    </row>
    <row r="158" spans="1:28" ht="13.5" thickBot="1">
      <c r="A158" s="18"/>
      <c r="B158" s="317" t="s">
        <v>46</v>
      </c>
      <c r="C158" s="317"/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680"/>
      <c r="T158" s="680"/>
      <c r="U158" s="320">
        <f>U154-U156-U157</f>
        <v>160776</v>
      </c>
      <c r="V158" s="490"/>
      <c r="W158" s="320">
        <f>W154-W156-W157</f>
        <v>38125</v>
      </c>
      <c r="X158" s="321"/>
      <c r="Y158" s="529">
        <f>Y154-Y157</f>
        <v>228764</v>
      </c>
      <c r="Z158" s="530"/>
      <c r="AA158" s="320">
        <f>AA154-AA156-AA157</f>
        <v>54247</v>
      </c>
      <c r="AB158" s="320"/>
    </row>
    <row r="159" spans="1:28" ht="13.5" thickTop="1">
      <c r="A159" s="1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  <c r="AA159" s="6"/>
      <c r="AB159" s="6"/>
    </row>
    <row r="160" spans="1:28" ht="12.75">
      <c r="A160" s="18"/>
      <c r="B160" s="5"/>
      <c r="C160" s="5"/>
      <c r="D160" s="5"/>
      <c r="E160" s="5"/>
      <c r="F160" s="7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  <c r="AA160" s="6"/>
      <c r="AB160" s="6"/>
    </row>
    <row r="161" spans="1:28" ht="12.75">
      <c r="A161" s="18"/>
      <c r="B161" s="5"/>
      <c r="C161" s="5"/>
      <c r="D161" s="5"/>
      <c r="E161" s="5"/>
      <c r="F161" s="7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  <c r="AA161" s="6"/>
      <c r="AB161" s="6"/>
    </row>
    <row r="162" spans="1:28" ht="12.75">
      <c r="A162" s="6"/>
      <c r="B162" s="5"/>
      <c r="C162" s="5"/>
      <c r="D162" s="5"/>
      <c r="E162" s="5"/>
      <c r="F162" s="7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  <c r="AA162" s="6"/>
      <c r="AB162" s="6"/>
    </row>
    <row r="163" spans="1:28" ht="12.75">
      <c r="A163" s="6"/>
      <c r="B163" s="5"/>
      <c r="C163" s="5"/>
      <c r="D163" s="5"/>
      <c r="E163" s="5"/>
      <c r="F163" s="7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  <c r="AA163" s="6"/>
      <c r="AB163" s="6"/>
    </row>
    <row r="164" spans="1:28" ht="12.75">
      <c r="A164" s="6"/>
      <c r="B164" s="86" t="s">
        <v>24</v>
      </c>
      <c r="C164" s="86"/>
      <c r="D164" s="86"/>
      <c r="E164" s="86"/>
      <c r="F164" s="274"/>
      <c r="G164" s="274"/>
      <c r="H164" s="274"/>
      <c r="I164" s="274"/>
      <c r="J164" s="274"/>
      <c r="K164" s="274"/>
      <c r="L164" s="271" t="s">
        <v>364</v>
      </c>
      <c r="M164" s="271"/>
      <c r="N164" s="271"/>
      <c r="O164" s="271"/>
      <c r="P164" s="271"/>
      <c r="Q164" s="271"/>
      <c r="R164" s="271"/>
      <c r="S164" s="5"/>
      <c r="T164" s="5"/>
      <c r="U164" s="5"/>
      <c r="V164" s="5"/>
      <c r="W164" s="5"/>
      <c r="X164" s="5"/>
      <c r="Y164" s="5"/>
      <c r="Z164" s="6"/>
      <c r="AA164" s="6"/>
      <c r="AB164" s="6"/>
    </row>
    <row r="165" spans="1:28" ht="15.75" thickBot="1">
      <c r="A165" s="23"/>
      <c r="B165" s="318" t="s">
        <v>388</v>
      </c>
      <c r="C165" s="318"/>
      <c r="D165" s="318"/>
      <c r="E165" s="318"/>
      <c r="F165" s="318"/>
      <c r="G165" s="31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  <c r="AA165" s="6"/>
      <c r="AB165" s="6"/>
    </row>
    <row r="166" spans="1:28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  <c r="AA166" s="6"/>
      <c r="AB166" s="6"/>
    </row>
    <row r="167" spans="1:28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  <c r="AA167" s="6"/>
      <c r="AB167" s="6"/>
    </row>
    <row r="168" spans="1:28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  <c r="AA168" s="6"/>
      <c r="AB168" s="6"/>
    </row>
    <row r="169" spans="1:28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  <c r="AA169" s="6"/>
      <c r="AB169" s="6"/>
    </row>
    <row r="170" spans="1:28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  <c r="AA170" s="6"/>
      <c r="AB170" s="6"/>
    </row>
    <row r="171" spans="1:28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  <c r="AA171" s="6"/>
      <c r="AB171" s="6"/>
    </row>
    <row r="172" spans="1:28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  <c r="AA172" s="6"/>
      <c r="AB172" s="6"/>
    </row>
    <row r="173" spans="1:28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  <c r="AA173" s="6"/>
      <c r="AB173" s="6"/>
    </row>
    <row r="174" spans="1:28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  <c r="AA174" s="6"/>
      <c r="AB174" s="6"/>
    </row>
    <row r="175" spans="1:28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  <c r="AA175" s="6"/>
      <c r="AB175" s="6"/>
    </row>
    <row r="176" spans="1:28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  <c r="AA176" s="6"/>
      <c r="AB176" s="6"/>
    </row>
    <row r="177" spans="1:28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  <c r="AA177" s="6"/>
      <c r="AB177" s="6"/>
    </row>
    <row r="178" spans="1:28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  <c r="AA178" s="6"/>
      <c r="AB178" s="6"/>
    </row>
    <row r="179" spans="1:28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  <c r="AA179" s="6"/>
      <c r="AB179" s="6"/>
    </row>
    <row r="180" spans="1:28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  <c r="AA180" s="6"/>
      <c r="AB180" s="6"/>
    </row>
    <row r="181" spans="1:28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  <c r="AA181" s="6"/>
      <c r="AB181" s="6"/>
    </row>
    <row r="182" spans="1:28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  <c r="AA182" s="6"/>
      <c r="AB182" s="6"/>
    </row>
    <row r="183" spans="1:28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  <c r="AA183" s="6"/>
      <c r="AB183" s="6"/>
    </row>
    <row r="184" spans="1:28" ht="15" customHeight="1">
      <c r="A184" s="6"/>
      <c r="B184" s="319" t="s">
        <v>389</v>
      </c>
      <c r="C184" s="319"/>
      <c r="D184" s="319"/>
      <c r="E184" s="319"/>
      <c r="F184" s="319"/>
      <c r="G184" s="319"/>
      <c r="H184" s="319"/>
      <c r="I184" s="319"/>
      <c r="J184" s="319"/>
      <c r="K184" s="319"/>
      <c r="L184" s="5"/>
      <c r="M184" s="5"/>
      <c r="N184" s="5"/>
      <c r="O184" s="5"/>
      <c r="P184" s="5"/>
      <c r="Q184" s="5"/>
      <c r="R184" s="15"/>
      <c r="S184" s="15"/>
      <c r="T184" s="15"/>
      <c r="U184" s="621" t="s">
        <v>319</v>
      </c>
      <c r="V184" s="622"/>
      <c r="W184" s="622"/>
      <c r="X184" s="623"/>
      <c r="Y184" s="531" t="s">
        <v>333</v>
      </c>
      <c r="Z184" s="451"/>
      <c r="AA184" s="531"/>
      <c r="AB184" s="531"/>
    </row>
    <row r="185" spans="1:28" ht="15" customHeight="1">
      <c r="A185" s="84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5"/>
      <c r="M185" s="5"/>
      <c r="N185" s="5"/>
      <c r="O185" s="5"/>
      <c r="P185" s="5"/>
      <c r="Q185" s="5"/>
      <c r="R185" s="15"/>
      <c r="S185" s="15"/>
      <c r="T185" s="15"/>
      <c r="U185" s="201"/>
      <c r="V185" s="202"/>
      <c r="W185" s="454"/>
      <c r="X185" s="455"/>
      <c r="Y185" s="199"/>
      <c r="Z185" s="198"/>
      <c r="AA185" s="199"/>
      <c r="AB185" s="199"/>
    </row>
    <row r="186" spans="1:28" ht="15" customHeight="1">
      <c r="A186" s="126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5"/>
      <c r="O186" s="103"/>
      <c r="P186" s="104"/>
      <c r="Q186" s="104"/>
      <c r="R186" s="104"/>
      <c r="S186" s="165" t="s">
        <v>26</v>
      </c>
      <c r="T186" s="84"/>
      <c r="U186" s="521">
        <v>2007</v>
      </c>
      <c r="V186" s="620"/>
      <c r="W186" s="521">
        <v>2006</v>
      </c>
      <c r="X186" s="522"/>
      <c r="Y186" s="521">
        <v>2007</v>
      </c>
      <c r="Z186" s="379"/>
      <c r="AA186" s="521">
        <v>2006</v>
      </c>
      <c r="AB186" s="521"/>
    </row>
    <row r="187" spans="1:28" ht="15" customHeight="1">
      <c r="A187" s="6"/>
      <c r="B187" s="452" t="s">
        <v>47</v>
      </c>
      <c r="C187" s="452"/>
      <c r="D187" s="452"/>
      <c r="E187" s="452"/>
      <c r="F187" s="452"/>
      <c r="G187" s="452"/>
      <c r="H187" s="452"/>
      <c r="I187" s="452"/>
      <c r="J187" s="452"/>
      <c r="K187" s="452"/>
      <c r="L187" s="452"/>
      <c r="M187" s="452"/>
      <c r="N187" s="452"/>
      <c r="O187" s="452"/>
      <c r="P187" s="452"/>
      <c r="Q187" s="452"/>
      <c r="R187" s="452"/>
      <c r="S187" s="452"/>
      <c r="T187" s="452"/>
      <c r="U187" s="452"/>
      <c r="V187" s="452"/>
      <c r="W187" s="452"/>
      <c r="X187" s="452"/>
      <c r="Y187" s="452"/>
      <c r="Z187" s="452"/>
      <c r="AA187" s="452"/>
      <c r="AB187" s="452"/>
    </row>
    <row r="188" spans="1:28" ht="15" customHeight="1">
      <c r="A188" s="6"/>
      <c r="B188" s="431" t="s">
        <v>48</v>
      </c>
      <c r="C188" s="431"/>
      <c r="D188" s="431"/>
      <c r="E188" s="431"/>
      <c r="F188" s="431"/>
      <c r="G188" s="431"/>
      <c r="H188" s="431"/>
      <c r="I188" s="431"/>
      <c r="J188" s="431"/>
      <c r="K188" s="431"/>
      <c r="L188" s="431"/>
      <c r="M188" s="431"/>
      <c r="N188" s="431"/>
      <c r="O188" s="431"/>
      <c r="P188" s="431"/>
      <c r="Q188" s="431"/>
      <c r="R188" s="431"/>
      <c r="S188" s="274"/>
      <c r="T188" s="274"/>
      <c r="U188" s="638"/>
      <c r="V188" s="638"/>
      <c r="W188" s="523"/>
      <c r="X188" s="524"/>
      <c r="Y188" s="525"/>
      <c r="Z188" s="243"/>
      <c r="AA188" s="274"/>
      <c r="AB188" s="274"/>
    </row>
    <row r="189" spans="1:28" ht="15" customHeight="1">
      <c r="A189" s="6"/>
      <c r="B189" s="431" t="s">
        <v>49</v>
      </c>
      <c r="C189" s="431"/>
      <c r="D189" s="431"/>
      <c r="E189" s="431"/>
      <c r="F189" s="431"/>
      <c r="G189" s="431"/>
      <c r="H189" s="431"/>
      <c r="I189" s="431"/>
      <c r="J189" s="431"/>
      <c r="K189" s="431"/>
      <c r="L189" s="431"/>
      <c r="M189" s="431"/>
      <c r="N189" s="431"/>
      <c r="O189" s="431"/>
      <c r="P189" s="431"/>
      <c r="Q189" s="431"/>
      <c r="R189" s="431"/>
      <c r="S189" s="274"/>
      <c r="T189" s="274"/>
      <c r="U189" s="638"/>
      <c r="V189" s="638"/>
      <c r="W189" s="523"/>
      <c r="X189" s="524"/>
      <c r="Y189" s="525"/>
      <c r="Z189" s="243"/>
      <c r="AA189" s="274"/>
      <c r="AB189" s="274"/>
    </row>
    <row r="190" spans="1:28" ht="15" customHeight="1">
      <c r="A190" s="6"/>
      <c r="B190" s="271" t="s">
        <v>50</v>
      </c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4"/>
      <c r="T190" s="274"/>
      <c r="U190" s="639"/>
      <c r="V190" s="640"/>
      <c r="W190" s="250"/>
      <c r="X190" s="324"/>
      <c r="Y190" s="525"/>
      <c r="Z190" s="243"/>
      <c r="AA190" s="274"/>
      <c r="AB190" s="274"/>
    </row>
    <row r="191" spans="1:28" ht="15" customHeight="1">
      <c r="A191" s="6"/>
      <c r="B191" s="246" t="s">
        <v>51</v>
      </c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74"/>
      <c r="T191" s="274"/>
      <c r="U191" s="639"/>
      <c r="V191" s="640"/>
      <c r="W191" s="250"/>
      <c r="X191" s="324"/>
      <c r="Y191" s="525"/>
      <c r="Z191" s="243"/>
      <c r="AA191" s="274"/>
      <c r="AB191" s="274"/>
    </row>
    <row r="192" spans="1:28" ht="16.5" customHeight="1">
      <c r="A192" s="6"/>
      <c r="B192" s="271" t="s">
        <v>52</v>
      </c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4"/>
      <c r="T192" s="274"/>
      <c r="U192" s="250">
        <v>8688</v>
      </c>
      <c r="V192" s="593"/>
      <c r="W192" s="250"/>
      <c r="X192" s="511"/>
      <c r="Y192" s="534">
        <v>12362</v>
      </c>
      <c r="Z192" s="245"/>
      <c r="AA192" s="274"/>
      <c r="AB192" s="274"/>
    </row>
    <row r="193" spans="1:28" ht="15" customHeight="1">
      <c r="A193" s="6"/>
      <c r="B193" s="271" t="s">
        <v>53</v>
      </c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4"/>
      <c r="T193" s="274"/>
      <c r="U193" s="250"/>
      <c r="V193" s="593"/>
      <c r="W193" s="250"/>
      <c r="X193" s="511"/>
      <c r="Y193" s="525"/>
      <c r="Z193" s="245"/>
      <c r="AA193" s="274"/>
      <c r="AB193" s="274"/>
    </row>
    <row r="194" spans="1:28" ht="15" customHeight="1">
      <c r="A194" s="6"/>
      <c r="B194" s="256" t="s">
        <v>54</v>
      </c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427"/>
      <c r="T194" s="400"/>
      <c r="U194" s="275"/>
      <c r="V194" s="656"/>
      <c r="W194" s="275"/>
      <c r="X194" s="533"/>
      <c r="Y194" s="505"/>
      <c r="Z194" s="446"/>
      <c r="AA194" s="272"/>
      <c r="AB194" s="272"/>
    </row>
    <row r="195" spans="1:28" ht="15" customHeight="1" thickBot="1">
      <c r="A195" s="84"/>
      <c r="B195" s="257" t="s">
        <v>55</v>
      </c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642">
        <v>-10</v>
      </c>
      <c r="T195" s="643"/>
      <c r="U195" s="491">
        <f>SUM(U189:V194)</f>
        <v>8688</v>
      </c>
      <c r="V195" s="641"/>
      <c r="W195" s="491"/>
      <c r="X195" s="532"/>
      <c r="Y195" s="488">
        <f>Y192</f>
        <v>12362</v>
      </c>
      <c r="Z195" s="489"/>
      <c r="AA195" s="491"/>
      <c r="AB195" s="491"/>
    </row>
    <row r="196" spans="1:28" ht="15" customHeight="1" thickTop="1">
      <c r="A196" s="126"/>
      <c r="B196" s="225" t="s">
        <v>56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</row>
    <row r="197" spans="1:28" ht="15" customHeight="1">
      <c r="A197" s="6"/>
      <c r="B197" s="271" t="s">
        <v>57</v>
      </c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4"/>
      <c r="T197" s="274"/>
      <c r="U197" s="263">
        <v>1582385</v>
      </c>
      <c r="V197" s="245"/>
      <c r="W197" s="263">
        <v>1537358</v>
      </c>
      <c r="X197" s="264"/>
      <c r="Y197" s="244">
        <v>2251531</v>
      </c>
      <c r="Z197" s="245"/>
      <c r="AA197" s="250">
        <v>2187463</v>
      </c>
      <c r="AB197" s="250"/>
    </row>
    <row r="198" spans="1:28" ht="15" customHeight="1">
      <c r="A198" s="6"/>
      <c r="B198" s="271" t="s">
        <v>58</v>
      </c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4"/>
      <c r="T198" s="274"/>
      <c r="U198" s="263"/>
      <c r="V198" s="245"/>
      <c r="W198" s="263"/>
      <c r="X198" s="264"/>
      <c r="Y198" s="242"/>
      <c r="Z198" s="245"/>
      <c r="AA198" s="250"/>
      <c r="AB198" s="250"/>
    </row>
    <row r="199" spans="1:28" ht="15" customHeight="1">
      <c r="A199" s="126"/>
      <c r="B199" s="271" t="s">
        <v>59</v>
      </c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4"/>
      <c r="T199" s="274"/>
      <c r="U199" s="263">
        <v>1223496</v>
      </c>
      <c r="V199" s="245"/>
      <c r="W199" s="263">
        <v>1163065</v>
      </c>
      <c r="X199" s="264"/>
      <c r="Y199" s="244">
        <v>1740878</v>
      </c>
      <c r="Z199" s="245"/>
      <c r="AA199" s="250">
        <v>1654893</v>
      </c>
      <c r="AB199" s="250"/>
    </row>
    <row r="200" spans="1:28" ht="15" customHeight="1">
      <c r="A200" s="6"/>
      <c r="B200" s="271" t="s">
        <v>60</v>
      </c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4"/>
      <c r="T200" s="274"/>
      <c r="U200" s="263">
        <v>57000</v>
      </c>
      <c r="V200" s="245"/>
      <c r="W200" s="263">
        <v>44926</v>
      </c>
      <c r="X200" s="264"/>
      <c r="Y200" s="244">
        <v>81104</v>
      </c>
      <c r="Z200" s="245"/>
      <c r="AA200" s="250">
        <v>63924</v>
      </c>
      <c r="AB200" s="250"/>
    </row>
    <row r="201" spans="1:28" ht="15" customHeight="1">
      <c r="A201" s="6"/>
      <c r="B201" s="246" t="s">
        <v>61</v>
      </c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74"/>
      <c r="T201" s="274"/>
      <c r="U201" s="263"/>
      <c r="V201" s="245"/>
      <c r="W201" s="263">
        <v>2100</v>
      </c>
      <c r="X201" s="264"/>
      <c r="Y201" s="242"/>
      <c r="Z201" s="245"/>
      <c r="AA201" s="250">
        <v>2988</v>
      </c>
      <c r="AB201" s="250"/>
    </row>
    <row r="202" spans="1:28" ht="15" customHeight="1">
      <c r="A202" s="6"/>
      <c r="B202" s="256" t="s">
        <v>62</v>
      </c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427"/>
      <c r="T202" s="400"/>
      <c r="U202" s="272"/>
      <c r="V202" s="446"/>
      <c r="W202" s="272"/>
      <c r="X202" s="512"/>
      <c r="Y202" s="505"/>
      <c r="Z202" s="446"/>
      <c r="AA202" s="275"/>
      <c r="AB202" s="275"/>
    </row>
    <row r="203" spans="1:28" ht="15" customHeight="1" thickBot="1">
      <c r="A203" s="127"/>
      <c r="B203" s="257" t="s">
        <v>63</v>
      </c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642">
        <v>-11</v>
      </c>
      <c r="T203" s="643"/>
      <c r="U203" s="491">
        <f>SUM(U197:U202)</f>
        <v>2862881</v>
      </c>
      <c r="V203" s="489"/>
      <c r="W203" s="491">
        <f>SUM(W197:W202)</f>
        <v>2747449</v>
      </c>
      <c r="X203" s="510"/>
      <c r="Y203" s="517">
        <f>SUM(Y197:Y202)</f>
        <v>4073513</v>
      </c>
      <c r="Z203" s="682"/>
      <c r="AA203" s="517">
        <f>SUM(AA197:AA202)</f>
        <v>3909268</v>
      </c>
      <c r="AB203" s="517"/>
    </row>
    <row r="204" spans="1:28" ht="13.5" thickTop="1">
      <c r="A204" s="6"/>
      <c r="B204" s="251" t="s">
        <v>64</v>
      </c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518"/>
      <c r="T204" s="518"/>
      <c r="U204" s="518"/>
      <c r="V204" s="425"/>
      <c r="W204" s="516"/>
      <c r="X204" s="681"/>
      <c r="Y204" s="515"/>
      <c r="Z204" s="425"/>
      <c r="AA204" s="516"/>
      <c r="AB204" s="516"/>
    </row>
    <row r="205" spans="1:28" ht="12.75">
      <c r="A205" s="6"/>
      <c r="B205" s="519" t="s">
        <v>65</v>
      </c>
      <c r="C205" s="519"/>
      <c r="D205" s="519"/>
      <c r="E205" s="519"/>
      <c r="F205" s="519"/>
      <c r="G205" s="519"/>
      <c r="H205" s="519"/>
      <c r="I205" s="519"/>
      <c r="J205" s="519"/>
      <c r="K205" s="519"/>
      <c r="L205" s="519"/>
      <c r="M205" s="519"/>
      <c r="N205" s="519"/>
      <c r="O205" s="519"/>
      <c r="P205" s="519"/>
      <c r="Q205" s="519"/>
      <c r="R205" s="519"/>
      <c r="S205" s="249"/>
      <c r="T205" s="249"/>
      <c r="U205" s="249"/>
      <c r="V205" s="243"/>
      <c r="W205" s="247"/>
      <c r="X205" s="520"/>
      <c r="Y205" s="497"/>
      <c r="Z205" s="243"/>
      <c r="AA205" s="247"/>
      <c r="AB205" s="247"/>
    </row>
    <row r="206" spans="1:28" ht="15.75" customHeight="1">
      <c r="A206" s="6"/>
      <c r="B206" s="519" t="s">
        <v>66</v>
      </c>
      <c r="C206" s="519"/>
      <c r="D206" s="519"/>
      <c r="E206" s="519"/>
      <c r="F206" s="519"/>
      <c r="G206" s="519"/>
      <c r="H206" s="519"/>
      <c r="I206" s="519"/>
      <c r="J206" s="519"/>
      <c r="K206" s="519"/>
      <c r="L206" s="519"/>
      <c r="M206" s="519"/>
      <c r="N206" s="519"/>
      <c r="O206" s="519"/>
      <c r="P206" s="519"/>
      <c r="Q206" s="519"/>
      <c r="R206" s="519"/>
      <c r="S206" s="519"/>
      <c r="T206" s="519"/>
      <c r="U206" s="519"/>
      <c r="V206" s="519"/>
      <c r="W206" s="519"/>
      <c r="X206" s="519"/>
      <c r="Y206" s="519"/>
      <c r="Z206" s="519"/>
      <c r="AA206" s="519"/>
      <c r="AB206" s="519"/>
    </row>
    <row r="207" spans="1:28" ht="15.75" customHeight="1">
      <c r="A207" s="6"/>
      <c r="B207" s="271" t="s">
        <v>67</v>
      </c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49"/>
      <c r="T207" s="249"/>
      <c r="U207" s="250"/>
      <c r="V207" s="243"/>
      <c r="W207" s="250"/>
      <c r="X207" s="324"/>
      <c r="Y207" s="242"/>
      <c r="Z207" s="243"/>
      <c r="AA207" s="250"/>
      <c r="AB207" s="250"/>
    </row>
    <row r="208" spans="1:28" ht="15.75" customHeight="1">
      <c r="A208" s="6"/>
      <c r="B208" s="271" t="s">
        <v>68</v>
      </c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49"/>
      <c r="T208" s="249"/>
      <c r="U208" s="274"/>
      <c r="V208" s="243"/>
      <c r="W208" s="250"/>
      <c r="X208" s="376"/>
      <c r="Y208" s="242"/>
      <c r="Z208" s="243"/>
      <c r="AA208" s="250"/>
      <c r="AB208" s="250"/>
    </row>
    <row r="209" spans="1:28" ht="15.75" customHeight="1">
      <c r="A209" s="6"/>
      <c r="B209" s="271" t="s">
        <v>69</v>
      </c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49"/>
      <c r="T209" s="249"/>
      <c r="U209" s="274"/>
      <c r="V209" s="245"/>
      <c r="W209" s="250"/>
      <c r="X209" s="376"/>
      <c r="Y209" s="242"/>
      <c r="Z209" s="245"/>
      <c r="AA209" s="250"/>
      <c r="AB209" s="250"/>
    </row>
    <row r="210" spans="1:28" ht="14.25" customHeight="1">
      <c r="A210" s="6"/>
      <c r="B210" s="271" t="s">
        <v>70</v>
      </c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49"/>
      <c r="T210" s="249"/>
      <c r="U210" s="250"/>
      <c r="V210" s="245"/>
      <c r="W210" s="250"/>
      <c r="X210" s="511"/>
      <c r="Y210" s="242"/>
      <c r="Z210" s="245"/>
      <c r="AA210" s="250"/>
      <c r="AB210" s="250"/>
    </row>
    <row r="211" spans="1:28" ht="18" customHeight="1">
      <c r="A211" s="6"/>
      <c r="B211" s="271" t="s">
        <v>71</v>
      </c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49">
        <v>-12</v>
      </c>
      <c r="T211" s="249"/>
      <c r="U211" s="263">
        <v>8415</v>
      </c>
      <c r="V211" s="245"/>
      <c r="W211" s="263">
        <v>7460</v>
      </c>
      <c r="X211" s="264"/>
      <c r="Y211" s="242">
        <v>11973</v>
      </c>
      <c r="Z211" s="245"/>
      <c r="AA211" s="250">
        <v>10614</v>
      </c>
      <c r="AB211" s="250"/>
    </row>
    <row r="212" spans="1:28" ht="17.25" customHeight="1">
      <c r="A212" s="6"/>
      <c r="B212" s="271" t="s">
        <v>72</v>
      </c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49"/>
      <c r="T212" s="249"/>
      <c r="U212" s="263"/>
      <c r="V212" s="245"/>
      <c r="W212" s="263"/>
      <c r="X212" s="264"/>
      <c r="Y212" s="242"/>
      <c r="Z212" s="245"/>
      <c r="AA212" s="250"/>
      <c r="AB212" s="250"/>
    </row>
    <row r="213" spans="1:28" ht="17.25" customHeight="1">
      <c r="A213" s="6"/>
      <c r="B213" s="271" t="s">
        <v>73</v>
      </c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49"/>
      <c r="T213" s="249"/>
      <c r="U213" s="525"/>
      <c r="V213" s="245"/>
      <c r="W213" s="263"/>
      <c r="X213" s="513"/>
      <c r="Y213" s="242"/>
      <c r="Z213" s="245"/>
      <c r="AA213" s="250"/>
      <c r="AB213" s="250"/>
    </row>
    <row r="214" spans="1:28" ht="11.25" customHeight="1">
      <c r="A214" s="6"/>
      <c r="B214" s="256" t="s">
        <v>74</v>
      </c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427"/>
      <c r="T214" s="400"/>
      <c r="U214" s="272"/>
      <c r="V214" s="446"/>
      <c r="W214" s="272"/>
      <c r="X214" s="512"/>
      <c r="Y214" s="505"/>
      <c r="Z214" s="446"/>
      <c r="AA214" s="272"/>
      <c r="AB214" s="272"/>
    </row>
    <row r="215" spans="1:28" ht="11.25" customHeight="1">
      <c r="A215" s="6"/>
      <c r="B215" s="637" t="s">
        <v>75</v>
      </c>
      <c r="C215" s="637"/>
      <c r="D215" s="637"/>
      <c r="E215" s="637"/>
      <c r="F215" s="637"/>
      <c r="G215" s="637"/>
      <c r="H215" s="637"/>
      <c r="I215" s="637"/>
      <c r="J215" s="637"/>
      <c r="K215" s="637"/>
      <c r="L215" s="637"/>
      <c r="M215" s="637"/>
      <c r="N215" s="637"/>
      <c r="O215" s="637"/>
      <c r="P215" s="637"/>
      <c r="Q215" s="637"/>
      <c r="R215" s="637"/>
      <c r="S215" s="428"/>
      <c r="T215" s="428"/>
      <c r="U215" s="499">
        <f>SUM(U207:V214)</f>
        <v>8415</v>
      </c>
      <c r="V215" s="514"/>
      <c r="W215" s="499">
        <f>SUM(W207:X214)</f>
        <v>7460</v>
      </c>
      <c r="X215" s="509"/>
      <c r="Y215" s="507">
        <f>Y211</f>
        <v>11973</v>
      </c>
      <c r="Z215" s="508"/>
      <c r="AA215" s="499">
        <f>AA211</f>
        <v>10614</v>
      </c>
      <c r="AB215" s="499"/>
    </row>
    <row r="216" spans="1:28" ht="10.5" customHeight="1" thickBot="1">
      <c r="A216" s="84"/>
      <c r="B216" s="257" t="s">
        <v>76</v>
      </c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429"/>
      <c r="T216" s="429"/>
      <c r="U216" s="491">
        <f>U215+U203+U195+U204+U205</f>
        <v>2879984</v>
      </c>
      <c r="V216" s="489"/>
      <c r="W216" s="491">
        <f>W215+W203+W195+W204+W205</f>
        <v>2754909</v>
      </c>
      <c r="X216" s="510"/>
      <c r="Y216" s="517">
        <v>4097848</v>
      </c>
      <c r="Z216" s="489"/>
      <c r="AA216" s="491">
        <f>AA203+AA211</f>
        <v>3919882</v>
      </c>
      <c r="AB216" s="491"/>
    </row>
    <row r="217" spans="1:28" ht="13.5" thickTop="1">
      <c r="A217" s="6"/>
      <c r="B217" s="251" t="s">
        <v>77</v>
      </c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503"/>
      <c r="T217" s="503"/>
      <c r="U217" s="503"/>
      <c r="V217" s="425"/>
      <c r="W217" s="449"/>
      <c r="X217" s="504"/>
      <c r="Y217" s="515"/>
      <c r="Z217" s="425"/>
      <c r="AA217" s="516"/>
      <c r="AB217" s="516"/>
    </row>
    <row r="218" spans="1:28" ht="11.25" customHeight="1">
      <c r="A218" s="6"/>
      <c r="B218" s="431" t="s">
        <v>78</v>
      </c>
      <c r="C218" s="431"/>
      <c r="D218" s="431"/>
      <c r="E218" s="431"/>
      <c r="F218" s="431"/>
      <c r="G218" s="431"/>
      <c r="H218" s="431"/>
      <c r="I218" s="431"/>
      <c r="J218" s="431"/>
      <c r="K218" s="431"/>
      <c r="L218" s="431"/>
      <c r="M218" s="431"/>
      <c r="N218" s="431"/>
      <c r="O218" s="431"/>
      <c r="P218" s="431"/>
      <c r="Q218" s="431"/>
      <c r="R218" s="431"/>
      <c r="S218" s="274"/>
      <c r="T218" s="274"/>
      <c r="U218" s="274"/>
      <c r="V218" s="243"/>
      <c r="W218" s="493"/>
      <c r="X218" s="494"/>
      <c r="Y218" s="497"/>
      <c r="Z218" s="243"/>
      <c r="AA218" s="247"/>
      <c r="AB218" s="247"/>
    </row>
    <row r="219" spans="1:28" ht="14.25" customHeight="1">
      <c r="A219" s="6"/>
      <c r="B219" s="271" t="s">
        <v>79</v>
      </c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40">
        <v>-13</v>
      </c>
      <c r="T219" s="241"/>
      <c r="U219" s="250">
        <v>753405</v>
      </c>
      <c r="V219" s="243"/>
      <c r="W219" s="250">
        <v>765793</v>
      </c>
      <c r="X219" s="324"/>
      <c r="Y219" s="261">
        <v>1071999</v>
      </c>
      <c r="Z219" s="245"/>
      <c r="AA219" s="453">
        <v>1089625</v>
      </c>
      <c r="AB219" s="453"/>
    </row>
    <row r="220" spans="1:28" ht="14.25" customHeight="1">
      <c r="A220" s="6"/>
      <c r="B220" s="271" t="s">
        <v>80</v>
      </c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40"/>
      <c r="T220" s="241"/>
      <c r="U220" s="250"/>
      <c r="V220" s="243"/>
      <c r="W220" s="250"/>
      <c r="X220" s="324"/>
      <c r="Y220" s="497"/>
      <c r="Z220" s="243"/>
      <c r="AA220" s="247"/>
      <c r="AB220" s="247"/>
    </row>
    <row r="221" spans="1:28" ht="10.5" customHeight="1">
      <c r="A221" s="6"/>
      <c r="B221" s="271" t="s">
        <v>81</v>
      </c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40"/>
      <c r="T221" s="241"/>
      <c r="U221" s="250"/>
      <c r="V221" s="243"/>
      <c r="W221" s="250"/>
      <c r="X221" s="324"/>
      <c r="Y221" s="497"/>
      <c r="Z221" s="243"/>
      <c r="AA221" s="247"/>
      <c r="AB221" s="247"/>
    </row>
    <row r="222" spans="1:28" ht="10.5" customHeight="1">
      <c r="A222" s="6"/>
      <c r="B222" s="271" t="s">
        <v>82</v>
      </c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667" t="s">
        <v>368</v>
      </c>
      <c r="T222" s="274"/>
      <c r="U222" s="487">
        <v>524310</v>
      </c>
      <c r="V222" s="527"/>
      <c r="W222" s="250">
        <v>159439</v>
      </c>
      <c r="X222" s="376"/>
      <c r="Y222" s="261">
        <v>746026</v>
      </c>
      <c r="Z222" s="245"/>
      <c r="AA222" s="453">
        <v>226861</v>
      </c>
      <c r="AB222" s="453"/>
    </row>
    <row r="223" spans="1:28" ht="14.25" customHeight="1">
      <c r="A223" s="6"/>
      <c r="B223" s="271" t="s">
        <v>83</v>
      </c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427">
        <v>-15</v>
      </c>
      <c r="T223" s="400"/>
      <c r="U223" s="275">
        <v>497</v>
      </c>
      <c r="V223" s="379"/>
      <c r="W223" s="275">
        <v>5381</v>
      </c>
      <c r="X223" s="381"/>
      <c r="Y223" s="505">
        <v>707</v>
      </c>
      <c r="Z223" s="379"/>
      <c r="AA223" s="272">
        <v>7657</v>
      </c>
      <c r="AB223" s="272"/>
    </row>
    <row r="224" spans="1:28" ht="14.25" customHeight="1">
      <c r="A224" s="6"/>
      <c r="B224" s="637" t="s">
        <v>84</v>
      </c>
      <c r="C224" s="637"/>
      <c r="D224" s="637"/>
      <c r="E224" s="637"/>
      <c r="F224" s="637"/>
      <c r="G224" s="637"/>
      <c r="H224" s="637"/>
      <c r="I224" s="637"/>
      <c r="J224" s="637"/>
      <c r="K224" s="637"/>
      <c r="L224" s="637"/>
      <c r="M224" s="637"/>
      <c r="N224" s="637"/>
      <c r="O224" s="637"/>
      <c r="P224" s="637"/>
      <c r="Q224" s="637"/>
      <c r="R224" s="637"/>
      <c r="S224" s="428"/>
      <c r="T224" s="428"/>
      <c r="U224" s="499">
        <f>SUM(U219:V223)</f>
        <v>1278212</v>
      </c>
      <c r="V224" s="387"/>
      <c r="W224" s="499">
        <f>SUM(W219:X223)</f>
        <v>930613</v>
      </c>
      <c r="X224" s="224"/>
      <c r="Y224" s="506">
        <f>SUM(Y219:Y223)</f>
        <v>1818732</v>
      </c>
      <c r="Z224" s="387"/>
      <c r="AA224" s="499">
        <f>SUM(AA219:AA223)</f>
        <v>1324143</v>
      </c>
      <c r="AB224" s="499"/>
    </row>
    <row r="225" spans="1:28" ht="14.25" customHeight="1" thickBot="1">
      <c r="A225" s="46"/>
      <c r="B225" s="519" t="s">
        <v>85</v>
      </c>
      <c r="C225" s="519"/>
      <c r="D225" s="519"/>
      <c r="E225" s="519"/>
      <c r="F225" s="519"/>
      <c r="G225" s="519"/>
      <c r="H225" s="519"/>
      <c r="I225" s="519"/>
      <c r="J225" s="519"/>
      <c r="K225" s="519"/>
      <c r="L225" s="519"/>
      <c r="M225" s="519"/>
      <c r="N225" s="519"/>
      <c r="O225" s="519"/>
      <c r="P225" s="519"/>
      <c r="Q225" s="519"/>
      <c r="R225" s="519"/>
      <c r="S225" s="230"/>
      <c r="T225" s="230"/>
      <c r="U225" s="230"/>
      <c r="V225" s="389"/>
      <c r="W225" s="501"/>
      <c r="X225" s="502"/>
      <c r="Y225" s="500"/>
      <c r="Z225" s="389"/>
      <c r="AA225" s="501"/>
      <c r="AB225" s="501"/>
    </row>
    <row r="226" spans="1:28" s="19" customFormat="1" ht="12" customHeight="1" thickTop="1">
      <c r="A226" s="9"/>
      <c r="B226" s="519" t="s">
        <v>86</v>
      </c>
      <c r="C226" s="519"/>
      <c r="D226" s="519"/>
      <c r="E226" s="519"/>
      <c r="F226" s="519"/>
      <c r="G226" s="519"/>
      <c r="H226" s="519"/>
      <c r="I226" s="519"/>
      <c r="J226" s="519"/>
      <c r="K226" s="519"/>
      <c r="L226" s="519"/>
      <c r="M226" s="519"/>
      <c r="N226" s="519"/>
      <c r="O226" s="519"/>
      <c r="P226" s="519"/>
      <c r="Q226" s="519"/>
      <c r="R226" s="519"/>
      <c r="S226" s="274"/>
      <c r="T226" s="274"/>
      <c r="U226" s="274"/>
      <c r="V226" s="243"/>
      <c r="W226" s="493"/>
      <c r="X226" s="494"/>
      <c r="Y226" s="497"/>
      <c r="Z226" s="243"/>
      <c r="AA226" s="247"/>
      <c r="AB226" s="247"/>
    </row>
    <row r="227" spans="1:28" ht="14.25" customHeight="1">
      <c r="A227" s="6"/>
      <c r="B227" s="598" t="s">
        <v>87</v>
      </c>
      <c r="C227" s="598"/>
      <c r="D227" s="598"/>
      <c r="E227" s="598"/>
      <c r="F227" s="598"/>
      <c r="G227" s="598"/>
      <c r="H227" s="598"/>
      <c r="I227" s="598"/>
      <c r="J227" s="598"/>
      <c r="K227" s="598"/>
      <c r="L227" s="598"/>
      <c r="M227" s="598"/>
      <c r="N227" s="598"/>
      <c r="O227" s="598"/>
      <c r="P227" s="598"/>
      <c r="Q227" s="598"/>
      <c r="R227" s="598"/>
      <c r="S227" s="240">
        <v>-16</v>
      </c>
      <c r="T227" s="241"/>
      <c r="U227" s="263">
        <v>1526057</v>
      </c>
      <c r="V227" s="243"/>
      <c r="W227" s="263">
        <v>887479</v>
      </c>
      <c r="X227" s="495"/>
      <c r="Y227" s="261">
        <v>2171384</v>
      </c>
      <c r="Z227" s="245"/>
      <c r="AA227" s="453">
        <v>1262769</v>
      </c>
      <c r="AB227" s="453"/>
    </row>
    <row r="228" spans="1:28" ht="14.25" customHeight="1">
      <c r="A228" s="6"/>
      <c r="B228" s="598" t="s">
        <v>88</v>
      </c>
      <c r="C228" s="598"/>
      <c r="D228" s="598"/>
      <c r="E228" s="598"/>
      <c r="F228" s="598"/>
      <c r="G228" s="598"/>
      <c r="H228" s="598"/>
      <c r="I228" s="598"/>
      <c r="J228" s="598"/>
      <c r="K228" s="598"/>
      <c r="L228" s="598"/>
      <c r="M228" s="598"/>
      <c r="N228" s="598"/>
      <c r="O228" s="598"/>
      <c r="P228" s="598"/>
      <c r="Q228" s="598"/>
      <c r="R228" s="598"/>
      <c r="S228" s="240"/>
      <c r="T228" s="241"/>
      <c r="U228" s="263"/>
      <c r="V228" s="243"/>
      <c r="W228" s="263"/>
      <c r="X228" s="495"/>
      <c r="Y228" s="496"/>
      <c r="Z228" s="245"/>
      <c r="AA228" s="453"/>
      <c r="AB228" s="453"/>
    </row>
    <row r="229" spans="1:28" ht="14.25" customHeight="1">
      <c r="A229" s="6"/>
      <c r="B229" s="598" t="s">
        <v>89</v>
      </c>
      <c r="C229" s="598"/>
      <c r="D229" s="598"/>
      <c r="E229" s="598"/>
      <c r="F229" s="598"/>
      <c r="G229" s="598"/>
      <c r="H229" s="598"/>
      <c r="I229" s="598"/>
      <c r="J229" s="598"/>
      <c r="K229" s="598"/>
      <c r="L229" s="598"/>
      <c r="M229" s="598"/>
      <c r="N229" s="598"/>
      <c r="O229" s="598"/>
      <c r="P229" s="598"/>
      <c r="Q229" s="598"/>
      <c r="R229" s="598"/>
      <c r="S229" s="240">
        <v>-17</v>
      </c>
      <c r="T229" s="241"/>
      <c r="U229" s="263">
        <v>94530</v>
      </c>
      <c r="V229" s="243"/>
      <c r="W229" s="263">
        <v>37817</v>
      </c>
      <c r="X229" s="495"/>
      <c r="Y229" s="261">
        <v>134504</v>
      </c>
      <c r="Z229" s="245"/>
      <c r="AA229" s="453">
        <v>53809</v>
      </c>
      <c r="AB229" s="453"/>
    </row>
    <row r="230" spans="1:28" ht="10.5" customHeight="1">
      <c r="A230" s="6"/>
      <c r="B230" s="271" t="s">
        <v>90</v>
      </c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668"/>
      <c r="T230" s="668"/>
      <c r="U230" s="263"/>
      <c r="V230" s="243"/>
      <c r="W230" s="263"/>
      <c r="X230" s="495"/>
      <c r="Y230" s="496"/>
      <c r="Z230" s="245"/>
      <c r="AA230" s="453"/>
      <c r="AB230" s="453"/>
    </row>
    <row r="231" spans="1:28" ht="11.25" customHeight="1">
      <c r="A231" s="6"/>
      <c r="B231" s="271" t="s">
        <v>91</v>
      </c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40"/>
      <c r="T231" s="241"/>
      <c r="U231" s="263"/>
      <c r="V231" s="243"/>
      <c r="W231" s="263"/>
      <c r="X231" s="495"/>
      <c r="Y231" s="496"/>
      <c r="Z231" s="245"/>
      <c r="AA231" s="453"/>
      <c r="AB231" s="453"/>
    </row>
    <row r="232" spans="1:28" ht="14.25" customHeight="1" thickBot="1">
      <c r="A232" s="46"/>
      <c r="B232" s="271" t="s">
        <v>92</v>
      </c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40">
        <v>-18</v>
      </c>
      <c r="T232" s="241"/>
      <c r="U232" s="263">
        <v>4650</v>
      </c>
      <c r="V232" s="243"/>
      <c r="W232" s="263">
        <v>4446</v>
      </c>
      <c r="X232" s="495"/>
      <c r="Y232" s="261">
        <v>6616</v>
      </c>
      <c r="Z232" s="245"/>
      <c r="AA232" s="453">
        <v>6326</v>
      </c>
      <c r="AB232" s="453"/>
    </row>
    <row r="233" spans="1:28" ht="14.25" customHeight="1" thickBot="1" thickTop="1">
      <c r="A233" s="3"/>
      <c r="B233" s="257" t="s">
        <v>93</v>
      </c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429"/>
      <c r="T233" s="429"/>
      <c r="U233" s="491">
        <f>SUM(U227:V232)</f>
        <v>1625237</v>
      </c>
      <c r="V233" s="490"/>
      <c r="W233" s="491">
        <f>SUM(W227:X232)</f>
        <v>929742</v>
      </c>
      <c r="X233" s="321"/>
      <c r="Y233" s="488">
        <f>SUM(Y227:Y232)</f>
        <v>2312504</v>
      </c>
      <c r="Z233" s="490"/>
      <c r="AA233" s="491">
        <f>SUM(AA227:AA232)</f>
        <v>1322904</v>
      </c>
      <c r="AB233" s="491"/>
    </row>
    <row r="234" spans="1:28" ht="12" customHeight="1" thickTop="1">
      <c r="A234" s="6"/>
      <c r="B234" s="251" t="s">
        <v>94</v>
      </c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503"/>
      <c r="T234" s="503"/>
      <c r="U234" s="503"/>
      <c r="V234" s="425"/>
      <c r="W234" s="449"/>
      <c r="X234" s="504"/>
      <c r="Y234" s="424"/>
      <c r="Z234" s="425"/>
      <c r="AA234" s="449"/>
      <c r="AB234" s="449"/>
    </row>
    <row r="235" spans="1:28" ht="11.25" customHeight="1">
      <c r="A235" s="6"/>
      <c r="B235" s="271" t="s">
        <v>67</v>
      </c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4"/>
      <c r="T235" s="274"/>
      <c r="U235" s="274"/>
      <c r="V235" s="243"/>
      <c r="W235" s="493"/>
      <c r="X235" s="494"/>
      <c r="Y235" s="497"/>
      <c r="Z235" s="243"/>
      <c r="AA235" s="247"/>
      <c r="AB235" s="247"/>
    </row>
    <row r="236" spans="1:28" ht="14.25" customHeight="1">
      <c r="A236" s="6"/>
      <c r="B236" s="271" t="s">
        <v>73</v>
      </c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4"/>
      <c r="T236" s="274"/>
      <c r="U236" s="274"/>
      <c r="V236" s="243"/>
      <c r="W236" s="493"/>
      <c r="X236" s="494"/>
      <c r="Y236" s="497"/>
      <c r="Z236" s="243"/>
      <c r="AA236" s="247"/>
      <c r="AB236" s="247"/>
    </row>
    <row r="237" spans="1:28" ht="11.25" customHeight="1">
      <c r="A237" s="6"/>
      <c r="B237" s="271" t="s">
        <v>95</v>
      </c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40"/>
      <c r="T237" s="241"/>
      <c r="U237" s="250"/>
      <c r="V237" s="243"/>
      <c r="W237" s="493"/>
      <c r="X237" s="494"/>
      <c r="Y237" s="497"/>
      <c r="Z237" s="243"/>
      <c r="AA237" s="247"/>
      <c r="AB237" s="247"/>
    </row>
    <row r="238" spans="1:28" ht="11.25" customHeight="1">
      <c r="A238" s="6"/>
      <c r="B238" s="256" t="s">
        <v>96</v>
      </c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445"/>
      <c r="T238" s="445"/>
      <c r="U238" s="445"/>
      <c r="V238" s="379"/>
      <c r="W238" s="272"/>
      <c r="X238" s="483"/>
      <c r="Y238" s="505"/>
      <c r="Z238" s="379"/>
      <c r="AA238" s="272"/>
      <c r="AB238" s="272"/>
    </row>
    <row r="239" spans="1:28" ht="14.25" customHeight="1" thickBot="1">
      <c r="A239" s="6"/>
      <c r="B239" s="257" t="s">
        <v>97</v>
      </c>
      <c r="C239" s="257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429"/>
      <c r="T239" s="429"/>
      <c r="U239" s="491"/>
      <c r="V239" s="490"/>
      <c r="W239" s="491"/>
      <c r="X239" s="321"/>
      <c r="Y239" s="488"/>
      <c r="Z239" s="490"/>
      <c r="AA239" s="491"/>
      <c r="AB239" s="491"/>
    </row>
    <row r="240" spans="1:28" ht="14.25" customHeight="1" thickBot="1" thickTop="1">
      <c r="A240" s="6"/>
      <c r="B240" s="258" t="s">
        <v>98</v>
      </c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714">
        <v>-19</v>
      </c>
      <c r="T240" s="715"/>
      <c r="U240" s="686">
        <v>144776</v>
      </c>
      <c r="V240" s="540"/>
      <c r="W240" s="686">
        <v>22803</v>
      </c>
      <c r="X240" s="687"/>
      <c r="Y240" s="683">
        <v>205997</v>
      </c>
      <c r="Z240" s="536"/>
      <c r="AA240" s="686">
        <v>32445</v>
      </c>
      <c r="AB240" s="686"/>
    </row>
    <row r="241" spans="1:28" ht="14.25" customHeight="1" thickBot="1" thickTop="1">
      <c r="A241" s="6"/>
      <c r="B241" s="258" t="s">
        <v>99</v>
      </c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594"/>
      <c r="T241" s="594"/>
      <c r="U241" s="368">
        <f>U240+U239+U233+U224+U225</f>
        <v>3048225</v>
      </c>
      <c r="V241" s="540"/>
      <c r="W241" s="368">
        <f>W240+W239+W233+W224+W225</f>
        <v>1883158</v>
      </c>
      <c r="X241" s="562"/>
      <c r="Y241" s="684">
        <f>Y224+Y233+Y240</f>
        <v>4337233</v>
      </c>
      <c r="Z241" s="536"/>
      <c r="AA241" s="686">
        <f>AA224+AA233+AA240</f>
        <v>2679492</v>
      </c>
      <c r="AB241" s="686"/>
    </row>
    <row r="242" spans="1:28" ht="14.25" customHeight="1" thickBot="1" thickTop="1">
      <c r="A242" s="6"/>
      <c r="B242" s="268" t="s">
        <v>100</v>
      </c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594"/>
      <c r="T242" s="594"/>
      <c r="U242" s="368">
        <f>U241+U216</f>
        <v>5928209</v>
      </c>
      <c r="V242" s="540"/>
      <c r="W242" s="368">
        <f>W241+W216</f>
        <v>4638067</v>
      </c>
      <c r="X242" s="562"/>
      <c r="Y242" s="685">
        <f>Y241+Y216</f>
        <v>8435081</v>
      </c>
      <c r="Z242" s="536"/>
      <c r="AA242" s="686">
        <f>AA216+AA241</f>
        <v>6599374</v>
      </c>
      <c r="AB242" s="686"/>
    </row>
    <row r="243" spans="1:28" ht="14.25" customHeight="1" thickTop="1">
      <c r="A243" s="106"/>
      <c r="B243" s="271" t="s">
        <v>24</v>
      </c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675" t="s">
        <v>364</v>
      </c>
      <c r="T243" s="675"/>
      <c r="U243" s="675"/>
      <c r="V243" s="675"/>
      <c r="W243" s="5"/>
      <c r="X243" s="5"/>
      <c r="Y243" s="5"/>
      <c r="Z243" s="6"/>
      <c r="AA243" s="6"/>
      <c r="AB243" s="6"/>
    </row>
    <row r="244" spans="1:28" ht="14.25" customHeight="1">
      <c r="A244" s="6"/>
      <c r="B244" s="430" t="str">
        <f>B165</f>
        <v>31august 2007</v>
      </c>
      <c r="C244" s="430"/>
      <c r="D244" s="430"/>
      <c r="E244" s="430"/>
      <c r="F244" s="430"/>
      <c r="G244" s="430"/>
      <c r="H244" s="43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6"/>
      <c r="AA244" s="6"/>
      <c r="AB244" s="6"/>
    </row>
    <row r="245" spans="1:28" ht="14.25" customHeight="1">
      <c r="A245" s="6"/>
      <c r="B245" s="456" t="s">
        <v>390</v>
      </c>
      <c r="C245" s="456"/>
      <c r="D245" s="456"/>
      <c r="E245" s="456"/>
      <c r="F245" s="456"/>
      <c r="G245" s="456"/>
      <c r="H245" s="456"/>
      <c r="I245" s="456"/>
      <c r="J245" s="456"/>
      <c r="K245" s="456"/>
      <c r="L245" s="456"/>
      <c r="M245" s="456"/>
      <c r="N245" s="456"/>
      <c r="O245" s="5"/>
      <c r="P245" s="6"/>
      <c r="Q245" s="5"/>
      <c r="R245" s="15"/>
      <c r="S245" s="15"/>
      <c r="T245" s="15"/>
      <c r="U245" s="554" t="str">
        <f>U184</f>
        <v>LVL</v>
      </c>
      <c r="V245" s="555"/>
      <c r="W245" s="554"/>
      <c r="X245" s="556"/>
      <c r="Y245" s="450" t="str">
        <f>Y184</f>
        <v>EUR</v>
      </c>
      <c r="Z245" s="451"/>
      <c r="AA245" s="450"/>
      <c r="AB245" s="450"/>
    </row>
    <row r="246" spans="1:28" ht="14.25" customHeight="1">
      <c r="A246" s="6"/>
      <c r="B246" s="1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6"/>
      <c r="Q246" s="5"/>
      <c r="R246" s="15"/>
      <c r="S246" s="15"/>
      <c r="T246" s="15"/>
      <c r="U246" s="203"/>
      <c r="V246" s="204"/>
      <c r="W246" s="454"/>
      <c r="X246" s="455"/>
      <c r="Y246" s="197"/>
      <c r="Z246" s="198"/>
      <c r="AA246" s="197"/>
      <c r="AB246" s="197"/>
    </row>
    <row r="247" spans="1:28" ht="14.25" customHeight="1">
      <c r="A247" s="6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4"/>
      <c r="Q247" s="104"/>
      <c r="R247" s="104"/>
      <c r="S247" s="165" t="s">
        <v>26</v>
      </c>
      <c r="T247" s="103"/>
      <c r="U247" s="340">
        <f>U186</f>
        <v>2007</v>
      </c>
      <c r="V247" s="426"/>
      <c r="W247" s="340">
        <f>W186</f>
        <v>2006</v>
      </c>
      <c r="X247" s="498"/>
      <c r="Y247" s="340">
        <f>Y186</f>
        <v>2007</v>
      </c>
      <c r="Z247" s="426"/>
      <c r="AA247" s="340">
        <f>AA186</f>
        <v>2006</v>
      </c>
      <c r="AB247" s="340"/>
    </row>
    <row r="248" spans="1:28" ht="14.25" customHeight="1">
      <c r="A248" s="6"/>
      <c r="B248" s="452" t="s">
        <v>101</v>
      </c>
      <c r="C248" s="452"/>
      <c r="D248" s="452"/>
      <c r="E248" s="452"/>
      <c r="F248" s="452"/>
      <c r="G248" s="452"/>
      <c r="H248" s="452"/>
      <c r="I248" s="452"/>
      <c r="J248" s="452"/>
      <c r="K248" s="452"/>
      <c r="L248" s="452"/>
      <c r="M248" s="452"/>
      <c r="N248" s="452"/>
      <c r="O248" s="452"/>
      <c r="P248" s="452"/>
      <c r="Q248" s="452"/>
      <c r="R248" s="452"/>
      <c r="S248" s="452"/>
      <c r="T248" s="452"/>
      <c r="U248" s="452"/>
      <c r="V248" s="452"/>
      <c r="W248" s="452"/>
      <c r="X248" s="452"/>
      <c r="Y248" s="452"/>
      <c r="Z248" s="452"/>
      <c r="AA248" s="452"/>
      <c r="AB248" s="452"/>
    </row>
    <row r="249" spans="1:28" ht="14.25" customHeight="1">
      <c r="A249" s="6"/>
      <c r="B249" s="431" t="s">
        <v>102</v>
      </c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7"/>
      <c r="AB249" s="247"/>
    </row>
    <row r="250" spans="1:28" ht="14.25" customHeight="1">
      <c r="A250" s="6"/>
      <c r="B250" s="271" t="s">
        <v>103</v>
      </c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240">
        <v>-20</v>
      </c>
      <c r="T250" s="241"/>
      <c r="U250" s="448">
        <v>3203397</v>
      </c>
      <c r="V250" s="448"/>
      <c r="W250" s="263">
        <v>3203397</v>
      </c>
      <c r="X250" s="513"/>
      <c r="Y250" s="274">
        <v>4558023</v>
      </c>
      <c r="Z250" s="274"/>
      <c r="AA250" s="453">
        <v>4558023</v>
      </c>
      <c r="AB250" s="453"/>
    </row>
    <row r="251" spans="1:28" ht="14.25" customHeight="1">
      <c r="A251" s="140"/>
      <c r="B251" s="271" t="s">
        <v>104</v>
      </c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274"/>
      <c r="T251" s="274"/>
      <c r="U251" s="448"/>
      <c r="V251" s="448"/>
      <c r="W251" s="263"/>
      <c r="X251" s="513"/>
      <c r="Y251" s="274"/>
      <c r="Z251" s="274"/>
      <c r="AA251" s="247"/>
      <c r="AB251" s="247"/>
    </row>
    <row r="252" spans="1:28" ht="14.25" customHeight="1">
      <c r="A252" s="3"/>
      <c r="B252" s="271" t="s">
        <v>105</v>
      </c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40"/>
      <c r="T252" s="241"/>
      <c r="U252" s="250"/>
      <c r="V252" s="527"/>
      <c r="W252" s="263"/>
      <c r="X252" s="495"/>
      <c r="Y252" s="274"/>
      <c r="Z252" s="274"/>
      <c r="AA252" s="247"/>
      <c r="AB252" s="247"/>
    </row>
    <row r="253" spans="1:28" ht="14.25" customHeight="1">
      <c r="A253" s="6"/>
      <c r="B253" s="271" t="s">
        <v>106</v>
      </c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274"/>
      <c r="T253" s="274"/>
      <c r="U253" s="448"/>
      <c r="V253" s="448"/>
      <c r="W253" s="263"/>
      <c r="X253" s="513"/>
      <c r="Y253" s="274"/>
      <c r="Z253" s="274"/>
      <c r="AA253" s="247"/>
      <c r="AB253" s="247"/>
    </row>
    <row r="254" spans="1:28" ht="14.25" customHeight="1">
      <c r="A254" s="6"/>
      <c r="B254" s="265" t="s">
        <v>107</v>
      </c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74"/>
      <c r="T254" s="274"/>
      <c r="U254" s="448"/>
      <c r="V254" s="448"/>
      <c r="W254" s="263"/>
      <c r="X254" s="513"/>
      <c r="Y254" s="274"/>
      <c r="Z254" s="274"/>
      <c r="AA254" s="247"/>
      <c r="AB254" s="247"/>
    </row>
    <row r="255" spans="1:28" ht="14.25" customHeight="1">
      <c r="A255" s="6"/>
      <c r="B255" s="592" t="s">
        <v>108</v>
      </c>
      <c r="C255" s="592"/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274"/>
      <c r="T255" s="274"/>
      <c r="U255" s="448"/>
      <c r="V255" s="448"/>
      <c r="W255" s="263"/>
      <c r="X255" s="513"/>
      <c r="Y255" s="274"/>
      <c r="Z255" s="274"/>
      <c r="AA255" s="247"/>
      <c r="AB255" s="247"/>
    </row>
    <row r="256" spans="1:28" ht="14.25" customHeight="1">
      <c r="A256" s="6"/>
      <c r="B256" s="592" t="s">
        <v>109</v>
      </c>
      <c r="C256" s="592"/>
      <c r="D256" s="592"/>
      <c r="E256" s="592"/>
      <c r="F256" s="592"/>
      <c r="G256" s="592"/>
      <c r="H256" s="592"/>
      <c r="I256" s="592"/>
      <c r="J256" s="592"/>
      <c r="K256" s="592"/>
      <c r="L256" s="592"/>
      <c r="M256" s="592"/>
      <c r="N256" s="592"/>
      <c r="O256" s="592"/>
      <c r="P256" s="592"/>
      <c r="Q256" s="592"/>
      <c r="R256" s="592"/>
      <c r="S256" s="274"/>
      <c r="T256" s="274"/>
      <c r="U256" s="448"/>
      <c r="V256" s="448"/>
      <c r="W256" s="263"/>
      <c r="X256" s="513"/>
      <c r="Y256" s="274"/>
      <c r="Z256" s="274"/>
      <c r="AA256" s="247"/>
      <c r="AB256" s="247"/>
    </row>
    <row r="257" spans="1:28" ht="14.25" customHeight="1">
      <c r="A257" s="6"/>
      <c r="B257" s="592" t="s">
        <v>110</v>
      </c>
      <c r="C257" s="592"/>
      <c r="D257" s="592"/>
      <c r="E257" s="592"/>
      <c r="F257" s="592"/>
      <c r="G257" s="592"/>
      <c r="H257" s="592"/>
      <c r="I257" s="592"/>
      <c r="J257" s="592"/>
      <c r="K257" s="592"/>
      <c r="L257" s="592"/>
      <c r="M257" s="592"/>
      <c r="N257" s="592"/>
      <c r="O257" s="592"/>
      <c r="P257" s="592"/>
      <c r="Q257" s="592"/>
      <c r="R257" s="592"/>
      <c r="S257" s="274"/>
      <c r="T257" s="274"/>
      <c r="U257" s="448"/>
      <c r="V257" s="448"/>
      <c r="W257" s="263"/>
      <c r="X257" s="513"/>
      <c r="Y257" s="274"/>
      <c r="Z257" s="274"/>
      <c r="AA257" s="247"/>
      <c r="AB257" s="247"/>
    </row>
    <row r="258" spans="1:28" ht="14.25" customHeight="1">
      <c r="A258" s="6"/>
      <c r="B258" s="592" t="s">
        <v>111</v>
      </c>
      <c r="C258" s="592"/>
      <c r="D258" s="592"/>
      <c r="E258" s="592"/>
      <c r="F258" s="592"/>
      <c r="G258" s="592"/>
      <c r="H258" s="592"/>
      <c r="I258" s="592"/>
      <c r="J258" s="592"/>
      <c r="K258" s="592"/>
      <c r="L258" s="592"/>
      <c r="M258" s="592"/>
      <c r="N258" s="592"/>
      <c r="O258" s="592"/>
      <c r="P258" s="592"/>
      <c r="Q258" s="592"/>
      <c r="R258" s="592"/>
      <c r="S258" s="274"/>
      <c r="T258" s="274"/>
      <c r="U258" s="448"/>
      <c r="V258" s="448"/>
      <c r="W258" s="263"/>
      <c r="X258" s="513"/>
      <c r="Y258" s="274"/>
      <c r="Z258" s="274"/>
      <c r="AA258" s="247"/>
      <c r="AB258" s="247"/>
    </row>
    <row r="259" spans="1:28" ht="14.25" customHeight="1">
      <c r="A259" s="6"/>
      <c r="B259" s="271" t="s">
        <v>112</v>
      </c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274"/>
      <c r="T259" s="274"/>
      <c r="U259" s="448"/>
      <c r="V259" s="448"/>
      <c r="W259" s="263"/>
      <c r="X259" s="513"/>
      <c r="Y259" s="274"/>
      <c r="Z259" s="274"/>
      <c r="AA259" s="247"/>
      <c r="AB259" s="247"/>
    </row>
    <row r="260" spans="1:28" ht="14.25" customHeight="1">
      <c r="A260" s="6"/>
      <c r="B260" s="592" t="s">
        <v>113</v>
      </c>
      <c r="C260" s="592"/>
      <c r="D260" s="592"/>
      <c r="E260" s="592"/>
      <c r="F260" s="592"/>
      <c r="G260" s="592"/>
      <c r="H260" s="592"/>
      <c r="I260" s="592"/>
      <c r="J260" s="592"/>
      <c r="K260" s="592"/>
      <c r="L260" s="592"/>
      <c r="M260" s="592"/>
      <c r="N260" s="592"/>
      <c r="O260" s="592"/>
      <c r="P260" s="592"/>
      <c r="Q260" s="592"/>
      <c r="R260" s="592"/>
      <c r="S260" s="274"/>
      <c r="T260" s="274"/>
      <c r="U260" s="487">
        <v>371675</v>
      </c>
      <c r="V260" s="448"/>
      <c r="W260" s="263">
        <v>109093</v>
      </c>
      <c r="X260" s="513"/>
      <c r="Y260" s="487">
        <v>528846</v>
      </c>
      <c r="Z260" s="448"/>
      <c r="AA260" s="453">
        <v>155225</v>
      </c>
      <c r="AB260" s="453"/>
    </row>
    <row r="261" spans="1:28" ht="14.25" customHeight="1">
      <c r="A261" s="6"/>
      <c r="B261" s="717" t="s">
        <v>114</v>
      </c>
      <c r="C261" s="717"/>
      <c r="D261" s="717"/>
      <c r="E261" s="717"/>
      <c r="F261" s="717"/>
      <c r="G261" s="717"/>
      <c r="H261" s="717"/>
      <c r="I261" s="717"/>
      <c r="J261" s="717"/>
      <c r="K261" s="717"/>
      <c r="L261" s="717"/>
      <c r="M261" s="717"/>
      <c r="N261" s="717"/>
      <c r="O261" s="717"/>
      <c r="P261" s="717"/>
      <c r="Q261" s="717"/>
      <c r="R261" s="717"/>
      <c r="S261" s="445"/>
      <c r="T261" s="445"/>
      <c r="U261" s="690">
        <v>160776</v>
      </c>
      <c r="V261" s="239"/>
      <c r="W261" s="690">
        <v>38125</v>
      </c>
      <c r="X261" s="691"/>
      <c r="Y261" s="690">
        <v>228764</v>
      </c>
      <c r="Z261" s="239"/>
      <c r="AA261" s="322">
        <v>54247</v>
      </c>
      <c r="AB261" s="322"/>
    </row>
    <row r="262" spans="1:28" ht="14.25" customHeight="1">
      <c r="A262" s="6"/>
      <c r="B262" s="271" t="s">
        <v>365</v>
      </c>
      <c r="C262" s="271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428"/>
      <c r="T262" s="428"/>
      <c r="U262" s="716">
        <f>U260+U261</f>
        <v>532451</v>
      </c>
      <c r="V262" s="716"/>
      <c r="W262" s="688">
        <f>W260+W261</f>
        <v>147218</v>
      </c>
      <c r="X262" s="689"/>
      <c r="Y262" s="693">
        <f>Y260+Y261</f>
        <v>757610</v>
      </c>
      <c r="Z262" s="694"/>
      <c r="AA262" s="695">
        <f>AA260+AA261</f>
        <v>209472</v>
      </c>
      <c r="AB262" s="695"/>
    </row>
    <row r="263" spans="1:28" ht="14.25" customHeight="1" thickBot="1">
      <c r="A263" s="46"/>
      <c r="B263" s="591" t="s">
        <v>115</v>
      </c>
      <c r="C263" s="591"/>
      <c r="D263" s="591"/>
      <c r="E263" s="591"/>
      <c r="F263" s="591"/>
      <c r="G263" s="591"/>
      <c r="H263" s="591"/>
      <c r="I263" s="591"/>
      <c r="J263" s="591"/>
      <c r="K263" s="591"/>
      <c r="L263" s="591"/>
      <c r="M263" s="591"/>
      <c r="N263" s="591"/>
      <c r="O263" s="591"/>
      <c r="P263" s="591"/>
      <c r="Q263" s="591"/>
      <c r="R263" s="591"/>
      <c r="S263" s="429"/>
      <c r="T263" s="429"/>
      <c r="U263" s="235">
        <f>U250+U262</f>
        <v>3735848</v>
      </c>
      <c r="V263" s="530"/>
      <c r="W263" s="491">
        <f>W250+W262</f>
        <v>3350615</v>
      </c>
      <c r="X263" s="321"/>
      <c r="Y263" s="488">
        <f>Y250+Y262</f>
        <v>5315633</v>
      </c>
      <c r="Z263" s="490"/>
      <c r="AA263" s="491">
        <f>AA250+AA262</f>
        <v>4767495</v>
      </c>
      <c r="AB263" s="491"/>
    </row>
    <row r="264" spans="1:28" ht="14.25" customHeight="1" thickTop="1">
      <c r="A264" s="6"/>
      <c r="B264" s="251" t="s">
        <v>116</v>
      </c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587"/>
      <c r="T264" s="588"/>
      <c r="U264" s="503"/>
      <c r="V264" s="425"/>
      <c r="W264" s="503"/>
      <c r="X264" s="692"/>
      <c r="Y264" s="424"/>
      <c r="Z264" s="425"/>
      <c r="AA264" s="659"/>
      <c r="AB264" s="659"/>
    </row>
    <row r="265" spans="1:28" ht="14.25" customHeight="1">
      <c r="A265" s="6"/>
      <c r="B265" s="271" t="s">
        <v>117</v>
      </c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274"/>
      <c r="T265" s="274"/>
      <c r="U265" s="274"/>
      <c r="V265" s="243"/>
      <c r="W265" s="675"/>
      <c r="X265" s="596"/>
      <c r="Y265" s="274"/>
      <c r="Z265" s="274"/>
      <c r="AA265" s="247"/>
      <c r="AB265" s="247"/>
    </row>
    <row r="266" spans="1:28" ht="14.25" customHeight="1">
      <c r="A266" s="6"/>
      <c r="B266" s="271" t="s">
        <v>118</v>
      </c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274"/>
      <c r="T266" s="274"/>
      <c r="U266" s="274"/>
      <c r="V266" s="243"/>
      <c r="W266" s="675"/>
      <c r="X266" s="596"/>
      <c r="Y266" s="274"/>
      <c r="Z266" s="274"/>
      <c r="AA266" s="247"/>
      <c r="AB266" s="247"/>
    </row>
    <row r="267" spans="1:28" ht="14.25" customHeight="1">
      <c r="A267" s="6"/>
      <c r="B267" s="256" t="s">
        <v>119</v>
      </c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445"/>
      <c r="T267" s="445"/>
      <c r="U267" s="445"/>
      <c r="V267" s="379"/>
      <c r="W267" s="655"/>
      <c r="X267" s="691"/>
      <c r="Y267" s="445"/>
      <c r="Z267" s="379"/>
      <c r="AA267" s="322"/>
      <c r="AB267" s="322"/>
    </row>
    <row r="268" spans="1:28" ht="14.25" customHeight="1" thickBot="1">
      <c r="A268" s="6"/>
      <c r="B268" s="257" t="s">
        <v>120</v>
      </c>
      <c r="C268" s="257"/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7"/>
      <c r="Q268" s="257"/>
      <c r="R268" s="257"/>
      <c r="S268" s="429"/>
      <c r="T268" s="429"/>
      <c r="U268" s="491">
        <f>SUM(U265:V267)</f>
        <v>0</v>
      </c>
      <c r="V268" s="490"/>
      <c r="W268" s="491">
        <f>SUM(W265:X267)</f>
        <v>0</v>
      </c>
      <c r="X268" s="321"/>
      <c r="Y268" s="488"/>
      <c r="Z268" s="490"/>
      <c r="AA268" s="491">
        <f>SUM(AA267)</f>
        <v>0</v>
      </c>
      <c r="AB268" s="491"/>
    </row>
    <row r="269" spans="1:28" ht="14.25" customHeight="1" thickBot="1" thickTop="1">
      <c r="A269" s="46"/>
      <c r="B269" s="251" t="s">
        <v>121</v>
      </c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587"/>
      <c r="T269" s="588"/>
      <c r="U269" s="503"/>
      <c r="V269" s="425"/>
      <c r="W269" s="503"/>
      <c r="X269" s="692"/>
      <c r="Y269" s="424"/>
      <c r="Z269" s="425"/>
      <c r="AA269" s="659"/>
      <c r="AB269" s="659"/>
    </row>
    <row r="270" spans="1:28" ht="14.25" customHeight="1" thickBot="1" thickTop="1">
      <c r="A270" s="47"/>
      <c r="B270" s="431" t="s">
        <v>122</v>
      </c>
      <c r="C270" s="431"/>
      <c r="D270" s="431"/>
      <c r="E270" s="431"/>
      <c r="F270" s="431"/>
      <c r="G270" s="431"/>
      <c r="H270" s="431"/>
      <c r="I270" s="431"/>
      <c r="J270" s="431"/>
      <c r="K270" s="431"/>
      <c r="L270" s="431"/>
      <c r="M270" s="431"/>
      <c r="N270" s="431"/>
      <c r="O270" s="431"/>
      <c r="P270" s="431"/>
      <c r="Q270" s="431"/>
      <c r="R270" s="431"/>
      <c r="S270" s="274"/>
      <c r="T270" s="274"/>
      <c r="U270" s="274"/>
      <c r="V270" s="243"/>
      <c r="W270" s="675"/>
      <c r="X270" s="596"/>
      <c r="Y270" s="274"/>
      <c r="Z270" s="274"/>
      <c r="AA270" s="247"/>
      <c r="AB270" s="247"/>
    </row>
    <row r="271" spans="1:28" ht="14.25" customHeight="1" thickBot="1" thickTop="1">
      <c r="A271" s="47"/>
      <c r="B271" s="271" t="s">
        <v>123</v>
      </c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40"/>
      <c r="T271" s="241"/>
      <c r="U271" s="250"/>
      <c r="V271" s="243"/>
      <c r="W271" s="250"/>
      <c r="X271" s="324"/>
      <c r="Y271" s="274"/>
      <c r="Z271" s="274"/>
      <c r="AA271" s="247"/>
      <c r="AB271" s="247"/>
    </row>
    <row r="272" spans="1:28" ht="14.25" customHeight="1" thickBot="1" thickTop="1">
      <c r="A272" s="47"/>
      <c r="B272" s="271" t="s">
        <v>124</v>
      </c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240"/>
      <c r="T272" s="241"/>
      <c r="U272" s="250"/>
      <c r="V272" s="243"/>
      <c r="W272" s="250"/>
      <c r="X272" s="324"/>
      <c r="Y272" s="274"/>
      <c r="Z272" s="274"/>
      <c r="AA272" s="453"/>
      <c r="AB272" s="453"/>
    </row>
    <row r="273" spans="1:28" ht="12.75" customHeight="1" thickTop="1">
      <c r="A273" s="6"/>
      <c r="B273" s="271" t="s">
        <v>125</v>
      </c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40"/>
      <c r="T273" s="240"/>
      <c r="U273" s="250"/>
      <c r="V273" s="245"/>
      <c r="W273" s="523"/>
      <c r="X273" s="657"/>
      <c r="Y273" s="274"/>
      <c r="Z273" s="274"/>
      <c r="AA273" s="453"/>
      <c r="AB273" s="453"/>
    </row>
    <row r="274" spans="1:28" ht="14.25" customHeight="1">
      <c r="A274" s="6"/>
      <c r="B274" s="271" t="s">
        <v>126</v>
      </c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4"/>
      <c r="T274" s="274"/>
      <c r="U274" s="448"/>
      <c r="V274" s="593"/>
      <c r="W274" s="523"/>
      <c r="X274" s="657"/>
      <c r="Y274" s="274"/>
      <c r="Z274" s="274"/>
      <c r="AA274" s="453"/>
      <c r="AB274" s="453"/>
    </row>
    <row r="275" spans="1:28" ht="14.25" customHeight="1">
      <c r="A275" s="6"/>
      <c r="B275" s="271" t="s">
        <v>127</v>
      </c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4"/>
      <c r="T275" s="274"/>
      <c r="U275" s="448"/>
      <c r="V275" s="593"/>
      <c r="W275" s="523"/>
      <c r="X275" s="657"/>
      <c r="Y275" s="274"/>
      <c r="Z275" s="274"/>
      <c r="AA275" s="453"/>
      <c r="AB275" s="453"/>
    </row>
    <row r="276" spans="1:28" ht="12" customHeight="1">
      <c r="A276" s="6"/>
      <c r="B276" s="271" t="s">
        <v>128</v>
      </c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4"/>
      <c r="T276" s="274"/>
      <c r="U276" s="448"/>
      <c r="V276" s="593"/>
      <c r="W276" s="523"/>
      <c r="X276" s="657"/>
      <c r="Y276" s="274"/>
      <c r="Z276" s="274"/>
      <c r="AA276" s="453"/>
      <c r="AB276" s="453"/>
    </row>
    <row r="277" spans="1:28" ht="12" customHeight="1">
      <c r="A277" s="6"/>
      <c r="B277" s="271" t="s">
        <v>129</v>
      </c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274"/>
      <c r="T277" s="274"/>
      <c r="U277" s="448"/>
      <c r="V277" s="593"/>
      <c r="W277" s="523"/>
      <c r="X277" s="657"/>
      <c r="Y277" s="274"/>
      <c r="Z277" s="274"/>
      <c r="AA277" s="453"/>
      <c r="AB277" s="453"/>
    </row>
    <row r="278" spans="1:28" ht="11.25" customHeight="1">
      <c r="A278" s="84"/>
      <c r="B278" s="271" t="s">
        <v>130</v>
      </c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274"/>
      <c r="T278" s="274"/>
      <c r="U278" s="448"/>
      <c r="V278" s="593"/>
      <c r="W278" s="523"/>
      <c r="X278" s="657"/>
      <c r="Y278" s="274"/>
      <c r="Z278" s="274"/>
      <c r="AA278" s="453"/>
      <c r="AB278" s="453"/>
    </row>
    <row r="279" spans="1:28" ht="14.25" customHeight="1">
      <c r="A279" s="6"/>
      <c r="B279" s="271" t="s">
        <v>131</v>
      </c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4"/>
      <c r="T279" s="274"/>
      <c r="U279" s="448"/>
      <c r="V279" s="593"/>
      <c r="W279" s="523"/>
      <c r="X279" s="657"/>
      <c r="Y279" s="274"/>
      <c r="Z279" s="274"/>
      <c r="AA279" s="453"/>
      <c r="AB279" s="453"/>
    </row>
    <row r="280" spans="1:28" ht="14.25" customHeight="1">
      <c r="A280" s="6"/>
      <c r="B280" s="271" t="s">
        <v>132</v>
      </c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40">
        <v>-21</v>
      </c>
      <c r="T280" s="241"/>
      <c r="U280" s="250">
        <v>171147</v>
      </c>
      <c r="V280" s="593"/>
      <c r="W280" s="250">
        <v>116603</v>
      </c>
      <c r="X280" s="511"/>
      <c r="Y280" s="447">
        <v>243520</v>
      </c>
      <c r="Z280" s="448"/>
      <c r="AA280" s="453">
        <v>165911</v>
      </c>
      <c r="AB280" s="453"/>
    </row>
    <row r="281" spans="1:28" ht="14.25" customHeight="1">
      <c r="A281" s="6"/>
      <c r="B281" s="271" t="s">
        <v>133</v>
      </c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274"/>
      <c r="T281" s="274"/>
      <c r="U281" s="448"/>
      <c r="V281" s="593"/>
      <c r="W281" s="523"/>
      <c r="X281" s="657"/>
      <c r="Y281" s="274"/>
      <c r="Z281" s="274"/>
      <c r="AA281" s="247"/>
      <c r="AB281" s="247"/>
    </row>
    <row r="282" spans="1:28" ht="14.25" customHeight="1">
      <c r="A282" s="6"/>
      <c r="B282" s="256" t="s">
        <v>134</v>
      </c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445"/>
      <c r="T282" s="445"/>
      <c r="U282" s="655"/>
      <c r="V282" s="656"/>
      <c r="W282" s="655"/>
      <c r="X282" s="658"/>
      <c r="Y282" s="445"/>
      <c r="Z282" s="446"/>
      <c r="AA282" s="322"/>
      <c r="AB282" s="322"/>
    </row>
    <row r="283" spans="1:28" ht="14.25" customHeight="1" thickBot="1">
      <c r="A283" s="6"/>
      <c r="B283" s="257" t="s">
        <v>135</v>
      </c>
      <c r="C283" s="257"/>
      <c r="D283" s="257"/>
      <c r="E283" s="257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429"/>
      <c r="T283" s="429"/>
      <c r="U283" s="235">
        <f>SUM(U278:V282)</f>
        <v>171147</v>
      </c>
      <c r="V283" s="590"/>
      <c r="W283" s="235">
        <f>W273+W280</f>
        <v>116603</v>
      </c>
      <c r="X283" s="697"/>
      <c r="Y283" s="488">
        <f>Y280</f>
        <v>243520</v>
      </c>
      <c r="Z283" s="489"/>
      <c r="AA283" s="491">
        <f>AA273+AA280</f>
        <v>165911</v>
      </c>
      <c r="AB283" s="491"/>
    </row>
    <row r="284" spans="1:28" ht="14.25" customHeight="1" thickTop="1">
      <c r="A284" s="6"/>
      <c r="B284" s="251" t="s">
        <v>136</v>
      </c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587"/>
      <c r="T284" s="588"/>
      <c r="U284" s="503"/>
      <c r="V284" s="589"/>
      <c r="W284" s="503"/>
      <c r="X284" s="698"/>
      <c r="Y284" s="424"/>
      <c r="Z284" s="589"/>
      <c r="AA284" s="659"/>
      <c r="AB284" s="659"/>
    </row>
    <row r="285" spans="1:28" ht="14.25" customHeight="1">
      <c r="A285" s="6"/>
      <c r="B285" s="271" t="s">
        <v>123</v>
      </c>
      <c r="C285" s="271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40">
        <v>-22</v>
      </c>
      <c r="T285" s="241"/>
      <c r="U285" s="263">
        <v>871230</v>
      </c>
      <c r="V285" s="696"/>
      <c r="W285" s="263">
        <v>482124</v>
      </c>
      <c r="X285" s="264"/>
      <c r="Y285" s="487">
        <v>1239649</v>
      </c>
      <c r="Z285" s="448"/>
      <c r="AA285" s="453">
        <v>686000</v>
      </c>
      <c r="AB285" s="453"/>
    </row>
    <row r="286" spans="1:28" ht="14.25" customHeight="1">
      <c r="A286" s="6"/>
      <c r="B286" s="271" t="s">
        <v>124</v>
      </c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40"/>
      <c r="T286" s="241"/>
      <c r="U286" s="263"/>
      <c r="V286" s="245"/>
      <c r="W286" s="263"/>
      <c r="X286" s="264"/>
      <c r="Y286" s="448"/>
      <c r="Z286" s="448"/>
      <c r="AA286" s="453"/>
      <c r="AB286" s="453"/>
    </row>
    <row r="287" spans="1:28" ht="14.25" customHeight="1">
      <c r="A287" s="6"/>
      <c r="B287" s="271" t="s">
        <v>125</v>
      </c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40" t="s">
        <v>322</v>
      </c>
      <c r="T287" s="240"/>
      <c r="U287" s="263" t="s">
        <v>322</v>
      </c>
      <c r="V287" s="245"/>
      <c r="W287" s="261">
        <v>23274</v>
      </c>
      <c r="X287" s="262"/>
      <c r="Y287" s="448"/>
      <c r="Z287" s="448"/>
      <c r="AA287" s="453">
        <v>33116</v>
      </c>
      <c r="AB287" s="453"/>
    </row>
    <row r="288" spans="1:28" ht="14.25" customHeight="1">
      <c r="A288" s="6"/>
      <c r="B288" s="271" t="s">
        <v>126</v>
      </c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4"/>
      <c r="T288" s="274"/>
      <c r="U288" s="534">
        <v>130</v>
      </c>
      <c r="V288" s="245"/>
      <c r="W288" s="261">
        <v>129</v>
      </c>
      <c r="X288" s="262"/>
      <c r="Y288" s="448">
        <v>185</v>
      </c>
      <c r="Z288" s="448"/>
      <c r="AA288" s="453">
        <v>184</v>
      </c>
      <c r="AB288" s="453"/>
    </row>
    <row r="289" spans="1:28" ht="14.25" customHeight="1">
      <c r="A289" s="6"/>
      <c r="B289" s="271" t="s">
        <v>127</v>
      </c>
      <c r="C289" s="271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4"/>
      <c r="T289" s="274"/>
      <c r="U289" s="534">
        <v>1004726</v>
      </c>
      <c r="V289" s="245"/>
      <c r="W289" s="261">
        <v>527454</v>
      </c>
      <c r="X289" s="262"/>
      <c r="Y289" s="487">
        <v>1429596</v>
      </c>
      <c r="Z289" s="448"/>
      <c r="AA289" s="453">
        <v>750499</v>
      </c>
      <c r="AB289" s="453"/>
    </row>
    <row r="290" spans="1:28" ht="14.25" customHeight="1">
      <c r="A290" s="6"/>
      <c r="B290" s="271" t="s">
        <v>128</v>
      </c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4"/>
      <c r="T290" s="274"/>
      <c r="U290" s="525"/>
      <c r="V290" s="245"/>
      <c r="W290" s="496"/>
      <c r="X290" s="262"/>
      <c r="Y290" s="448"/>
      <c r="Z290" s="448"/>
      <c r="AA290" s="453"/>
      <c r="AB290" s="453"/>
    </row>
    <row r="291" spans="1:28" ht="14.25" customHeight="1">
      <c r="A291" s="6"/>
      <c r="B291" s="271" t="s">
        <v>129</v>
      </c>
      <c r="C291" s="271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4"/>
      <c r="T291" s="274"/>
      <c r="U291" s="525"/>
      <c r="V291" s="245"/>
      <c r="W291" s="261"/>
      <c r="X291" s="262"/>
      <c r="Y291" s="448"/>
      <c r="Z291" s="448"/>
      <c r="AA291" s="453"/>
      <c r="AB291" s="453"/>
    </row>
    <row r="292" spans="1:28" ht="14.25" customHeight="1">
      <c r="A292" s="6"/>
      <c r="B292" s="271" t="s">
        <v>130</v>
      </c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40">
        <v>-23</v>
      </c>
      <c r="T292" s="240"/>
      <c r="U292" s="250">
        <v>40216</v>
      </c>
      <c r="V292" s="593"/>
      <c r="W292" s="263">
        <v>40055</v>
      </c>
      <c r="X292" s="264"/>
      <c r="Y292" s="487">
        <v>57222</v>
      </c>
      <c r="Z292" s="448"/>
      <c r="AA292" s="453">
        <v>56993</v>
      </c>
      <c r="AB292" s="453"/>
    </row>
    <row r="293" spans="1:28" ht="14.25" customHeight="1" thickBot="1">
      <c r="A293" s="46"/>
      <c r="B293" s="598" t="s">
        <v>131</v>
      </c>
      <c r="C293" s="598"/>
      <c r="D293" s="598"/>
      <c r="E293" s="598"/>
      <c r="F293" s="598"/>
      <c r="G293" s="598"/>
      <c r="H293" s="598"/>
      <c r="I293" s="598"/>
      <c r="J293" s="598"/>
      <c r="K293" s="598"/>
      <c r="L293" s="598"/>
      <c r="M293" s="598"/>
      <c r="N293" s="598"/>
      <c r="O293" s="598"/>
      <c r="P293" s="598"/>
      <c r="Q293" s="598"/>
      <c r="R293" s="598"/>
      <c r="S293" s="240">
        <v>-24</v>
      </c>
      <c r="T293" s="241"/>
      <c r="U293" s="263">
        <v>66502</v>
      </c>
      <c r="V293" s="245"/>
      <c r="W293" s="263">
        <v>67433</v>
      </c>
      <c r="X293" s="264"/>
      <c r="Y293" s="487">
        <v>94624</v>
      </c>
      <c r="Z293" s="448"/>
      <c r="AA293" s="453">
        <v>95949</v>
      </c>
      <c r="AB293" s="453"/>
    </row>
    <row r="294" spans="1:28" ht="14.25" customHeight="1" thickTop="1">
      <c r="A294" s="6"/>
      <c r="B294" s="598" t="s">
        <v>134</v>
      </c>
      <c r="C294" s="598"/>
      <c r="D294" s="598"/>
      <c r="E294" s="598"/>
      <c r="F294" s="598"/>
      <c r="G294" s="598"/>
      <c r="H294" s="598"/>
      <c r="I294" s="598"/>
      <c r="J294" s="598"/>
      <c r="K294" s="598"/>
      <c r="L294" s="598"/>
      <c r="M294" s="598"/>
      <c r="N294" s="598"/>
      <c r="O294" s="598"/>
      <c r="P294" s="598"/>
      <c r="Q294" s="598"/>
      <c r="R294" s="598"/>
      <c r="S294" s="240"/>
      <c r="T294" s="241"/>
      <c r="U294" s="263"/>
      <c r="V294" s="245"/>
      <c r="W294" s="263"/>
      <c r="X294" s="264"/>
      <c r="Y294" s="448"/>
      <c r="Z294" s="448"/>
      <c r="AA294" s="453"/>
      <c r="AB294" s="453"/>
    </row>
    <row r="295" spans="1:28" ht="14.25" customHeight="1">
      <c r="A295" s="6"/>
      <c r="B295" s="598" t="s">
        <v>133</v>
      </c>
      <c r="C295" s="598"/>
      <c r="D295" s="598"/>
      <c r="E295" s="598"/>
      <c r="F295" s="598"/>
      <c r="G295" s="598"/>
      <c r="H295" s="598"/>
      <c r="I295" s="598"/>
      <c r="J295" s="598"/>
      <c r="K295" s="598"/>
      <c r="L295" s="598"/>
      <c r="M295" s="598"/>
      <c r="N295" s="598"/>
      <c r="O295" s="598"/>
      <c r="P295" s="598"/>
      <c r="Q295" s="598"/>
      <c r="R295" s="598"/>
      <c r="S295" s="240"/>
      <c r="T295" s="241"/>
      <c r="U295" s="263"/>
      <c r="V295" s="245"/>
      <c r="W295" s="263"/>
      <c r="X295" s="264"/>
      <c r="Y295" s="448"/>
      <c r="Z295" s="448"/>
      <c r="AA295" s="453"/>
      <c r="AB295" s="453"/>
    </row>
    <row r="296" spans="1:28" ht="14.25" customHeight="1">
      <c r="A296" s="6"/>
      <c r="B296" s="271" t="s">
        <v>137</v>
      </c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40">
        <v>-25</v>
      </c>
      <c r="T296" s="241"/>
      <c r="U296" s="263">
        <v>38410</v>
      </c>
      <c r="V296" s="245"/>
      <c r="W296" s="263">
        <v>30380</v>
      </c>
      <c r="X296" s="264"/>
      <c r="Y296" s="487">
        <v>54652</v>
      </c>
      <c r="Z296" s="448"/>
      <c r="AA296" s="453">
        <v>43227</v>
      </c>
      <c r="AB296" s="453"/>
    </row>
    <row r="297" spans="1:28" ht="14.25" customHeight="1">
      <c r="A297" s="6"/>
      <c r="B297" s="256" t="s">
        <v>96</v>
      </c>
      <c r="C297" s="256"/>
      <c r="D297" s="256"/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/>
      <c r="P297" s="256"/>
      <c r="Q297" s="256"/>
      <c r="R297" s="256"/>
      <c r="S297" s="445"/>
      <c r="T297" s="445"/>
      <c r="U297" s="576"/>
      <c r="V297" s="446"/>
      <c r="W297" s="576"/>
      <c r="X297" s="577"/>
      <c r="Y297" s="655"/>
      <c r="Z297" s="656"/>
      <c r="AA297" s="322"/>
      <c r="AB297" s="322"/>
    </row>
    <row r="298" spans="1:28" ht="14.25" customHeight="1" thickBot="1">
      <c r="A298" s="46"/>
      <c r="B298" s="257" t="s">
        <v>138</v>
      </c>
      <c r="C298" s="257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  <c r="S298" s="429"/>
      <c r="T298" s="429"/>
      <c r="U298" s="491">
        <f>SUM(U285:U297)</f>
        <v>2021214</v>
      </c>
      <c r="V298" s="489"/>
      <c r="W298" s="491">
        <f>SUM(W285:X296)</f>
        <v>1170849</v>
      </c>
      <c r="X298" s="510"/>
      <c r="Y298" s="488">
        <f>SUM(Y285:Y297)</f>
        <v>2875928</v>
      </c>
      <c r="Z298" s="489"/>
      <c r="AA298" s="491">
        <f>SUM(AA285:AA297)</f>
        <v>1665968</v>
      </c>
      <c r="AB298" s="491"/>
    </row>
    <row r="299" spans="1:28" ht="14.25" customHeight="1" thickBot="1" thickTop="1">
      <c r="A299" s="6"/>
      <c r="B299" s="258" t="s">
        <v>139</v>
      </c>
      <c r="C299" s="258"/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594"/>
      <c r="T299" s="594"/>
      <c r="U299" s="368">
        <f>U298+U283</f>
        <v>2192361</v>
      </c>
      <c r="V299" s="585"/>
      <c r="W299" s="368">
        <f>W283+W298</f>
        <v>1287452</v>
      </c>
      <c r="X299" s="549"/>
      <c r="Y299" s="492">
        <f>Y283+Y298</f>
        <v>3119448</v>
      </c>
      <c r="Z299" s="492"/>
      <c r="AA299" s="368">
        <f>AA283+AA298</f>
        <v>1831879</v>
      </c>
      <c r="AB299" s="368"/>
    </row>
    <row r="300" spans="1:28" ht="14.25" customHeight="1" thickBot="1" thickTop="1">
      <c r="A300" s="6"/>
      <c r="B300" s="268" t="s">
        <v>140</v>
      </c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594"/>
      <c r="T300" s="594"/>
      <c r="U300" s="368">
        <f>U299+U268+U263</f>
        <v>5928209</v>
      </c>
      <c r="V300" s="585"/>
      <c r="W300" s="368">
        <f>W299+W268+W263</f>
        <v>4638067</v>
      </c>
      <c r="X300" s="549"/>
      <c r="Y300" s="492">
        <f>Y299+Y263</f>
        <v>8435081</v>
      </c>
      <c r="Z300" s="492"/>
      <c r="AA300" s="368">
        <f>AA299+AA268+AA263</f>
        <v>6599374</v>
      </c>
      <c r="AB300" s="368"/>
    </row>
    <row r="301" spans="1:28" ht="14.25" customHeight="1" thickTop="1">
      <c r="A301" s="6"/>
      <c r="B301" s="5"/>
      <c r="C301" s="5"/>
      <c r="D301" s="5"/>
      <c r="E301" s="5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4.25" customHeight="1">
      <c r="A302" s="6"/>
      <c r="B302" s="86" t="s">
        <v>24</v>
      </c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274"/>
      <c r="N302" s="274"/>
      <c r="O302" s="274"/>
      <c r="P302" s="274"/>
      <c r="Q302" s="274"/>
      <c r="R302" s="86"/>
      <c r="S302" s="598" t="s">
        <v>364</v>
      </c>
      <c r="T302" s="598"/>
      <c r="U302" s="598"/>
      <c r="V302" s="598"/>
      <c r="W302" s="86"/>
      <c r="X302" s="86"/>
      <c r="Y302" s="86"/>
      <c r="Z302" s="86"/>
      <c r="AA302" s="86"/>
      <c r="AB302" s="6"/>
    </row>
    <row r="303" spans="1:28" ht="14.25" customHeight="1">
      <c r="A303" s="6"/>
      <c r="B303" s="3"/>
      <c r="C303" s="5"/>
      <c r="D303" s="5"/>
      <c r="E303" s="5"/>
      <c r="F303" s="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4.25" customHeight="1">
      <c r="A304" s="6"/>
      <c r="B304" s="267" t="str">
        <f>B165</f>
        <v>31august 2007</v>
      </c>
      <c r="C304" s="267"/>
      <c r="D304" s="267"/>
      <c r="E304" s="267"/>
      <c r="F304" s="267"/>
      <c r="G304" s="267"/>
      <c r="H304" s="26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4.25" customHeight="1">
      <c r="A305" s="6"/>
      <c r="B305" s="3"/>
      <c r="C305" s="5"/>
      <c r="D305" s="5"/>
      <c r="E305" s="5"/>
      <c r="F305" s="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4.25" customHeight="1">
      <c r="A306" s="6"/>
      <c r="B306" s="652" t="s">
        <v>141</v>
      </c>
      <c r="C306" s="652"/>
      <c r="D306" s="652"/>
      <c r="E306" s="652"/>
      <c r="F306" s="652"/>
      <c r="G306" s="652"/>
      <c r="H306" s="652"/>
      <c r="I306" s="652"/>
      <c r="J306" s="652"/>
      <c r="K306" s="652"/>
      <c r="L306" s="652"/>
      <c r="M306" s="652"/>
      <c r="N306" s="652"/>
      <c r="O306" s="652"/>
      <c r="P306" s="652"/>
      <c r="Q306" s="652"/>
      <c r="R306" s="652"/>
      <c r="S306" s="652"/>
      <c r="T306" s="652"/>
      <c r="U306" s="652"/>
      <c r="V306" s="652"/>
      <c r="W306" s="652"/>
      <c r="X306" s="652"/>
      <c r="Y306" s="652"/>
      <c r="Z306" s="652"/>
      <c r="AA306" s="652"/>
      <c r="AB306" s="652"/>
    </row>
    <row r="307" spans="1:28" ht="14.25" customHeight="1">
      <c r="A307" s="6"/>
      <c r="B307" s="586" t="s">
        <v>391</v>
      </c>
      <c r="C307" s="586"/>
      <c r="D307" s="586"/>
      <c r="E307" s="586"/>
      <c r="F307" s="586"/>
      <c r="G307" s="586"/>
      <c r="H307" s="586"/>
      <c r="I307" s="586"/>
      <c r="J307" s="586"/>
      <c r="K307" s="586"/>
      <c r="L307" s="586"/>
      <c r="M307" s="586"/>
      <c r="N307" s="586"/>
      <c r="O307" s="586"/>
      <c r="P307" s="586"/>
      <c r="Q307" s="586"/>
      <c r="R307" s="586"/>
      <c r="S307" s="586"/>
      <c r="T307" s="586"/>
      <c r="U307" s="586"/>
      <c r="V307" s="586"/>
      <c r="W307" s="586"/>
      <c r="X307" s="586"/>
      <c r="Y307" s="586"/>
      <c r="Z307" s="586"/>
      <c r="AA307" s="586"/>
      <c r="AB307" s="586"/>
    </row>
    <row r="308" spans="1:28" ht="14.25" customHeight="1">
      <c r="A308" s="6"/>
      <c r="B308" s="3"/>
      <c r="C308" s="5"/>
      <c r="D308" s="5"/>
      <c r="E308" s="5"/>
      <c r="F308" s="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4.25" customHeight="1" thickBot="1">
      <c r="A309" s="46"/>
      <c r="B309" s="3"/>
      <c r="C309" s="5"/>
      <c r="D309" s="5"/>
      <c r="E309" s="5"/>
      <c r="F309" s="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80"/>
      <c r="T309" s="80"/>
      <c r="U309" s="554" t="s">
        <v>319</v>
      </c>
      <c r="V309" s="584"/>
      <c r="W309" s="584"/>
      <c r="X309" s="596"/>
      <c r="Y309" s="450" t="s">
        <v>333</v>
      </c>
      <c r="Z309" s="241"/>
      <c r="AA309" s="241"/>
      <c r="AB309" s="241"/>
    </row>
    <row r="310" spans="1:28" ht="14.25" customHeight="1" thickTop="1">
      <c r="A310" s="6"/>
      <c r="B310" s="431" t="s">
        <v>142</v>
      </c>
      <c r="C310" s="431"/>
      <c r="D310" s="431"/>
      <c r="E310" s="431"/>
      <c r="F310" s="431"/>
      <c r="G310" s="431"/>
      <c r="H310" s="431"/>
      <c r="I310" s="431"/>
      <c r="J310" s="431"/>
      <c r="K310" s="431"/>
      <c r="L310" s="431"/>
      <c r="M310" s="431"/>
      <c r="N310" s="431"/>
      <c r="O310" s="431"/>
      <c r="P310" s="431"/>
      <c r="Q310" s="431"/>
      <c r="R310" s="431"/>
      <c r="S310" s="431"/>
      <c r="T310" s="431"/>
      <c r="U310" s="550">
        <v>2007</v>
      </c>
      <c r="V310" s="584"/>
      <c r="W310" s="550">
        <v>2006</v>
      </c>
      <c r="X310" s="551"/>
      <c r="Y310" s="486">
        <v>2007</v>
      </c>
      <c r="Z310" s="243"/>
      <c r="AA310" s="477">
        <v>2006</v>
      </c>
      <c r="AB310" s="477"/>
    </row>
    <row r="311" spans="1:28" ht="14.25" customHeight="1">
      <c r="A311" s="6"/>
      <c r="B311" s="267" t="s">
        <v>143</v>
      </c>
      <c r="C311" s="267"/>
      <c r="D311" s="267"/>
      <c r="E311" s="267"/>
      <c r="F311" s="267"/>
      <c r="G311" s="267"/>
      <c r="H311" s="267"/>
      <c r="I311" s="267"/>
      <c r="J311" s="267"/>
      <c r="K311" s="267"/>
      <c r="L311" s="267"/>
      <c r="M311" s="267"/>
      <c r="N311" s="267"/>
      <c r="O311" s="267"/>
      <c r="P311" s="267"/>
      <c r="Q311" s="267"/>
      <c r="R311" s="267"/>
      <c r="S311" s="267"/>
      <c r="T311" s="267"/>
      <c r="U311" s="353">
        <v>3278018</v>
      </c>
      <c r="V311" s="436"/>
      <c r="W311" s="616">
        <v>1904960</v>
      </c>
      <c r="X311" s="366"/>
      <c r="Y311" s="476">
        <v>4664199</v>
      </c>
      <c r="Z311" s="255"/>
      <c r="AA311" s="476">
        <v>2710514</v>
      </c>
      <c r="AB311" s="255"/>
    </row>
    <row r="312" spans="1:28" ht="14.25" customHeight="1">
      <c r="A312" s="6"/>
      <c r="B312" s="583" t="s">
        <v>144</v>
      </c>
      <c r="C312" s="583"/>
      <c r="D312" s="583"/>
      <c r="E312" s="583"/>
      <c r="F312" s="583"/>
      <c r="G312" s="583"/>
      <c r="H312" s="583"/>
      <c r="I312" s="583"/>
      <c r="J312" s="583"/>
      <c r="K312" s="583"/>
      <c r="L312" s="583"/>
      <c r="M312" s="583"/>
      <c r="N312" s="583"/>
      <c r="O312" s="583"/>
      <c r="P312" s="583"/>
      <c r="Q312" s="583"/>
      <c r="R312" s="583"/>
      <c r="S312" s="583"/>
      <c r="T312" s="583"/>
      <c r="U312" s="353">
        <v>3233286</v>
      </c>
      <c r="V312" s="436"/>
      <c r="W312" s="616">
        <v>1896809</v>
      </c>
      <c r="X312" s="366"/>
      <c r="Y312" s="476">
        <v>4600552</v>
      </c>
      <c r="Z312" s="255"/>
      <c r="AA312" s="476">
        <v>2698916</v>
      </c>
      <c r="AB312" s="255"/>
    </row>
    <row r="313" spans="1:28" ht="14.25" customHeight="1">
      <c r="A313" s="6"/>
      <c r="B313" s="270" t="s">
        <v>145</v>
      </c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597"/>
      <c r="V313" s="438"/>
      <c r="W313" s="272"/>
      <c r="X313" s="483"/>
      <c r="Y313" s="580"/>
      <c r="Z313" s="438"/>
      <c r="AA313" s="272"/>
      <c r="AB313" s="272"/>
    </row>
    <row r="314" spans="1:28" ht="14.25" customHeight="1" thickBot="1">
      <c r="A314" s="6"/>
      <c r="B314" s="269" t="s">
        <v>146</v>
      </c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481">
        <f>U311-U312+U313</f>
        <v>44732</v>
      </c>
      <c r="V314" s="330"/>
      <c r="W314" s="481">
        <f>W311-W312+W313</f>
        <v>8151</v>
      </c>
      <c r="X314" s="482"/>
      <c r="Y314" s="581">
        <f>Y311-Y312+Y313</f>
        <v>63647</v>
      </c>
      <c r="Z314" s="582"/>
      <c r="AA314" s="481">
        <f>AA311-AA312+AA313</f>
        <v>11598</v>
      </c>
      <c r="AB314" s="475"/>
    </row>
    <row r="315" spans="1:28" ht="14.25" customHeight="1" thickTop="1">
      <c r="A315" s="6"/>
      <c r="B315" s="595" t="s">
        <v>147</v>
      </c>
      <c r="C315" s="595"/>
      <c r="D315" s="595"/>
      <c r="E315" s="595"/>
      <c r="F315" s="595"/>
      <c r="G315" s="595"/>
      <c r="H315" s="595"/>
      <c r="I315" s="595"/>
      <c r="J315" s="595"/>
      <c r="K315" s="595"/>
      <c r="L315" s="595"/>
      <c r="M315" s="595"/>
      <c r="N315" s="595"/>
      <c r="O315" s="595"/>
      <c r="P315" s="595"/>
      <c r="Q315" s="595"/>
      <c r="R315" s="595"/>
      <c r="S315" s="595"/>
      <c r="T315" s="595"/>
      <c r="U315" s="479">
        <v>22307</v>
      </c>
      <c r="V315" s="479"/>
      <c r="W315" s="479">
        <v>22619</v>
      </c>
      <c r="X315" s="480"/>
      <c r="Y315" s="484">
        <v>31740</v>
      </c>
      <c r="Z315" s="485"/>
      <c r="AA315" s="479">
        <v>32184</v>
      </c>
      <c r="AB315" s="479"/>
    </row>
    <row r="316" spans="1:28" ht="14.25" customHeight="1">
      <c r="A316" s="6"/>
      <c r="B316" s="270" t="s">
        <v>148</v>
      </c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2"/>
      <c r="V316" s="272"/>
      <c r="W316" s="272"/>
      <c r="X316" s="483"/>
      <c r="Y316" s="578"/>
      <c r="Z316" s="579"/>
      <c r="AA316" s="272"/>
      <c r="AB316" s="272"/>
    </row>
    <row r="317" spans="1:28" ht="14.25" customHeight="1" thickBot="1">
      <c r="A317" s="6"/>
      <c r="B317" s="269" t="s">
        <v>149</v>
      </c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478">
        <f>U314-U315</f>
        <v>22425</v>
      </c>
      <c r="V317" s="330"/>
      <c r="W317" s="478">
        <f>W314-W315</f>
        <v>-14468</v>
      </c>
      <c r="X317" s="482"/>
      <c r="Y317" s="478">
        <f>Y314-Y315</f>
        <v>31907</v>
      </c>
      <c r="Z317" s="330"/>
      <c r="AA317" s="478">
        <f>AA314-AA315</f>
        <v>-20586</v>
      </c>
      <c r="AB317" s="330"/>
    </row>
    <row r="318" spans="1:28" ht="14.25" customHeight="1" thickTop="1">
      <c r="A318" s="6"/>
      <c r="B318" s="599" t="s">
        <v>150</v>
      </c>
      <c r="C318" s="599"/>
      <c r="D318" s="599"/>
      <c r="E318" s="599"/>
      <c r="F318" s="599"/>
      <c r="G318" s="599"/>
      <c r="H318" s="599"/>
      <c r="I318" s="599"/>
      <c r="J318" s="599"/>
      <c r="K318" s="599"/>
      <c r="L318" s="599"/>
      <c r="M318" s="599"/>
      <c r="N318" s="599"/>
      <c r="O318" s="599"/>
      <c r="P318" s="599"/>
      <c r="Q318" s="599"/>
      <c r="R318" s="599"/>
      <c r="S318" s="599"/>
      <c r="T318" s="599"/>
      <c r="U318" s="472"/>
      <c r="V318" s="473"/>
      <c r="W318" s="552"/>
      <c r="X318" s="553"/>
      <c r="Y318" s="472"/>
      <c r="Z318" s="473"/>
      <c r="AA318" s="472"/>
      <c r="AB318" s="472"/>
    </row>
    <row r="319" spans="1:28" ht="14.25" customHeight="1" thickBot="1">
      <c r="A319" s="6"/>
      <c r="B319" s="600" t="s">
        <v>151</v>
      </c>
      <c r="C319" s="600"/>
      <c r="D319" s="600"/>
      <c r="E319" s="600"/>
      <c r="F319" s="600"/>
      <c r="G319" s="600"/>
      <c r="H319" s="600"/>
      <c r="I319" s="600"/>
      <c r="J319" s="600"/>
      <c r="K319" s="600"/>
      <c r="L319" s="600"/>
      <c r="M319" s="600"/>
      <c r="N319" s="600"/>
      <c r="O319" s="600"/>
      <c r="P319" s="600"/>
      <c r="Q319" s="600"/>
      <c r="R319" s="600"/>
      <c r="S319" s="600"/>
      <c r="T319" s="600"/>
      <c r="U319" s="474">
        <f>U317+U318</f>
        <v>22425</v>
      </c>
      <c r="V319" s="330"/>
      <c r="W319" s="474">
        <f>W317+X318</f>
        <v>-14468</v>
      </c>
      <c r="X319" s="321"/>
      <c r="Y319" s="474">
        <f>Y317+Z318</f>
        <v>31907</v>
      </c>
      <c r="Z319" s="475"/>
      <c r="AA319" s="474">
        <f>AA317+AB318</f>
        <v>-20586</v>
      </c>
      <c r="AB319" s="475"/>
    </row>
    <row r="320" spans="1:28" ht="14.25" customHeight="1" thickTop="1">
      <c r="A320" s="6"/>
      <c r="B320" s="251" t="s">
        <v>152</v>
      </c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</row>
    <row r="321" spans="1:28" ht="14.25" customHeight="1">
      <c r="A321" s="6"/>
      <c r="B321" s="267" t="s">
        <v>153</v>
      </c>
      <c r="C321" s="267"/>
      <c r="D321" s="267"/>
      <c r="E321" s="267"/>
      <c r="F321" s="267"/>
      <c r="G321" s="267"/>
      <c r="H321" s="267"/>
      <c r="I321" s="267"/>
      <c r="J321" s="267"/>
      <c r="K321" s="267"/>
      <c r="L321" s="267"/>
      <c r="M321" s="267"/>
      <c r="N321" s="267"/>
      <c r="O321" s="267"/>
      <c r="P321" s="267"/>
      <c r="Q321" s="267"/>
      <c r="R321" s="267"/>
      <c r="S321" s="267"/>
      <c r="T321" s="267"/>
      <c r="U321" s="418"/>
      <c r="V321" s="436"/>
      <c r="W321" s="418"/>
      <c r="X321" s="435"/>
      <c r="Y321" s="312"/>
      <c r="Z321" s="312"/>
      <c r="AA321" s="312"/>
      <c r="AB321" s="312"/>
    </row>
    <row r="322" spans="1:28" ht="14.25" customHeight="1">
      <c r="A322" s="6"/>
      <c r="B322" s="267" t="s">
        <v>154</v>
      </c>
      <c r="C322" s="267"/>
      <c r="D322" s="267"/>
      <c r="E322" s="267"/>
      <c r="F322" s="267"/>
      <c r="G322" s="267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418"/>
      <c r="V322" s="436"/>
      <c r="W322" s="418"/>
      <c r="X322" s="435"/>
      <c r="Y322" s="312"/>
      <c r="Z322" s="312"/>
      <c r="AA322" s="312"/>
      <c r="AB322" s="312"/>
    </row>
    <row r="323" spans="1:28" ht="14.25" customHeight="1">
      <c r="A323" s="6"/>
      <c r="B323" s="267" t="s">
        <v>155</v>
      </c>
      <c r="C323" s="267"/>
      <c r="D323" s="267"/>
      <c r="E323" s="267"/>
      <c r="F323" s="267"/>
      <c r="G323" s="267"/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67"/>
      <c r="T323" s="267"/>
      <c r="U323" s="353">
        <v>112552</v>
      </c>
      <c r="V323" s="436"/>
      <c r="W323" s="353">
        <v>74040</v>
      </c>
      <c r="X323" s="435"/>
      <c r="Y323" s="311">
        <v>160147</v>
      </c>
      <c r="Z323" s="312"/>
      <c r="AA323" s="311">
        <v>105349</v>
      </c>
      <c r="AB323" s="312"/>
    </row>
    <row r="324" spans="1:28" ht="14.25" customHeight="1" thickBot="1">
      <c r="A324" s="46"/>
      <c r="B324" s="267" t="s">
        <v>156</v>
      </c>
      <c r="C324" s="267"/>
      <c r="D324" s="267"/>
      <c r="E324" s="267"/>
      <c r="F324" s="267"/>
      <c r="G324" s="267"/>
      <c r="H324" s="267"/>
      <c r="I324" s="267"/>
      <c r="J324" s="267"/>
      <c r="K324" s="267"/>
      <c r="L324" s="267"/>
      <c r="M324" s="267"/>
      <c r="N324" s="267"/>
      <c r="O324" s="267"/>
      <c r="P324" s="267"/>
      <c r="Q324" s="267"/>
      <c r="R324" s="267"/>
      <c r="S324" s="267"/>
      <c r="T324" s="267"/>
      <c r="U324" s="353"/>
      <c r="V324" s="436"/>
      <c r="W324" s="353">
        <v>485063</v>
      </c>
      <c r="X324" s="435"/>
      <c r="Y324" s="312"/>
      <c r="Z324" s="312"/>
      <c r="AA324" s="311">
        <v>690182</v>
      </c>
      <c r="AB324" s="312"/>
    </row>
    <row r="325" spans="1:28" ht="14.25" customHeight="1" thickBot="1" thickTop="1">
      <c r="A325" s="47"/>
      <c r="B325" s="267" t="s">
        <v>157</v>
      </c>
      <c r="C325" s="267"/>
      <c r="D325" s="267"/>
      <c r="E325" s="267"/>
      <c r="F325" s="267"/>
      <c r="G325" s="267"/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267"/>
      <c r="T325" s="267"/>
      <c r="U325" s="418"/>
      <c r="V325" s="436"/>
      <c r="W325" s="418"/>
      <c r="X325" s="435"/>
      <c r="Y325" s="312"/>
      <c r="Z325" s="312"/>
      <c r="AA325" s="312"/>
      <c r="AB325" s="312"/>
    </row>
    <row r="326" spans="1:28" ht="14.25" customHeight="1" thickBot="1" thickTop="1">
      <c r="A326" s="47"/>
      <c r="B326" s="267" t="s">
        <v>158</v>
      </c>
      <c r="C326" s="267"/>
      <c r="D326" s="267"/>
      <c r="E326" s="267"/>
      <c r="F326" s="267"/>
      <c r="G326" s="267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418"/>
      <c r="V326" s="436"/>
      <c r="W326" s="418"/>
      <c r="X326" s="435"/>
      <c r="Y326" s="312"/>
      <c r="Z326" s="312"/>
      <c r="AA326" s="312"/>
      <c r="AB326" s="312"/>
    </row>
    <row r="327" spans="1:28" ht="14.25" customHeight="1" thickTop="1">
      <c r="A327" s="6"/>
      <c r="B327" s="267" t="s">
        <v>159</v>
      </c>
      <c r="C327" s="267"/>
      <c r="D327" s="267"/>
      <c r="E327" s="267"/>
      <c r="F327" s="267"/>
      <c r="G327" s="267"/>
      <c r="H327" s="267"/>
      <c r="I327" s="267"/>
      <c r="J327" s="267"/>
      <c r="K327" s="267"/>
      <c r="L327" s="267"/>
      <c r="M327" s="267"/>
      <c r="N327" s="267"/>
      <c r="O327" s="267"/>
      <c r="P327" s="267"/>
      <c r="Q327" s="267"/>
      <c r="R327" s="267"/>
      <c r="S327" s="267"/>
      <c r="T327" s="267"/>
      <c r="U327" s="418"/>
      <c r="V327" s="436"/>
      <c r="W327" s="418"/>
      <c r="X327" s="435"/>
      <c r="Y327" s="312"/>
      <c r="Z327" s="312"/>
      <c r="AA327" s="312"/>
      <c r="AB327" s="312"/>
    </row>
    <row r="328" spans="1:28" ht="14.25" customHeight="1">
      <c r="A328" s="6"/>
      <c r="B328" s="270" t="s">
        <v>160</v>
      </c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437"/>
      <c r="V328" s="438"/>
      <c r="W328" s="418"/>
      <c r="X328" s="435"/>
      <c r="Y328" s="437"/>
      <c r="Z328" s="438"/>
      <c r="AA328" s="275"/>
      <c r="AB328" s="275"/>
    </row>
    <row r="329" spans="1:28" ht="14.25" customHeight="1" thickBot="1">
      <c r="A329" s="6"/>
      <c r="B329" s="317" t="s">
        <v>161</v>
      </c>
      <c r="C329" s="317"/>
      <c r="D329" s="317"/>
      <c r="E329" s="317"/>
      <c r="F329" s="317"/>
      <c r="G329" s="317"/>
      <c r="H329" s="317"/>
      <c r="I329" s="317"/>
      <c r="J329" s="317"/>
      <c r="K329" s="317"/>
      <c r="L329" s="317"/>
      <c r="M329" s="317"/>
      <c r="N329" s="317"/>
      <c r="O329" s="317"/>
      <c r="P329" s="317"/>
      <c r="Q329" s="317"/>
      <c r="R329" s="317"/>
      <c r="S329" s="317"/>
      <c r="T329" s="317"/>
      <c r="U329" s="474">
        <f>U324-U323</f>
        <v>-112552</v>
      </c>
      <c r="V329" s="490"/>
      <c r="W329" s="474">
        <f>W324-W323</f>
        <v>411023</v>
      </c>
      <c r="X329" s="321"/>
      <c r="Y329" s="474">
        <f>Y324-Y323</f>
        <v>-160147</v>
      </c>
      <c r="Z329" s="475"/>
      <c r="AA329" s="474">
        <f>AA324-AA323</f>
        <v>584833</v>
      </c>
      <c r="AB329" s="475"/>
    </row>
    <row r="330" spans="1:28" ht="14.25" customHeight="1" thickTop="1">
      <c r="A330" s="6"/>
      <c r="B330" s="718" t="s">
        <v>162</v>
      </c>
      <c r="C330" s="718"/>
      <c r="D330" s="718"/>
      <c r="E330" s="718"/>
      <c r="F330" s="718"/>
      <c r="G330" s="718"/>
      <c r="H330" s="718"/>
      <c r="I330" s="718"/>
      <c r="J330" s="718"/>
      <c r="K330" s="718"/>
      <c r="L330" s="718"/>
      <c r="M330" s="718"/>
      <c r="N330" s="718"/>
      <c r="O330" s="718"/>
      <c r="P330" s="718"/>
      <c r="Q330" s="718"/>
      <c r="R330" s="718"/>
      <c r="S330" s="718"/>
      <c r="T330" s="718"/>
      <c r="U330" s="718"/>
      <c r="V330" s="718"/>
      <c r="W330" s="718"/>
      <c r="X330" s="718"/>
      <c r="Y330" s="718"/>
      <c r="Z330" s="718"/>
      <c r="AA330" s="718"/>
      <c r="AB330" s="718"/>
    </row>
    <row r="331" spans="1:28" ht="14.25" customHeight="1">
      <c r="A331" s="6"/>
      <c r="B331" s="267" t="s">
        <v>163</v>
      </c>
      <c r="C331" s="267"/>
      <c r="D331" s="267"/>
      <c r="E331" s="267"/>
      <c r="F331" s="267"/>
      <c r="G331" s="267"/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418"/>
      <c r="V331" s="436"/>
      <c r="W331" s="365"/>
      <c r="X331" s="366"/>
      <c r="Y331" s="255"/>
      <c r="Z331" s="255"/>
      <c r="AA331" s="255"/>
      <c r="AB331" s="255"/>
    </row>
    <row r="332" spans="1:28" ht="14.25" customHeight="1">
      <c r="A332" s="6"/>
      <c r="B332" s="267" t="s">
        <v>164</v>
      </c>
      <c r="C332" s="267"/>
      <c r="D332" s="267"/>
      <c r="E332" s="267"/>
      <c r="F332" s="267"/>
      <c r="G332" s="267"/>
      <c r="H332" s="267"/>
      <c r="I332" s="267"/>
      <c r="J332" s="267"/>
      <c r="K332" s="267"/>
      <c r="L332" s="267"/>
      <c r="M332" s="267"/>
      <c r="N332" s="267"/>
      <c r="O332" s="267"/>
      <c r="P332" s="267"/>
      <c r="Q332" s="267"/>
      <c r="R332" s="267"/>
      <c r="S332" s="267"/>
      <c r="T332" s="267"/>
      <c r="U332" s="353">
        <v>38137</v>
      </c>
      <c r="V332" s="436"/>
      <c r="W332" s="616"/>
      <c r="X332" s="366"/>
      <c r="Y332" s="476">
        <v>54264</v>
      </c>
      <c r="Z332" s="255"/>
      <c r="AA332" s="255"/>
      <c r="AB332" s="255"/>
    </row>
    <row r="333" spans="1:28" ht="14.25" customHeight="1">
      <c r="A333" s="6"/>
      <c r="B333" s="267" t="s">
        <v>165</v>
      </c>
      <c r="C333" s="267"/>
      <c r="D333" s="267"/>
      <c r="E333" s="267"/>
      <c r="F333" s="267"/>
      <c r="G333" s="267"/>
      <c r="H333" s="267"/>
      <c r="I333" s="267"/>
      <c r="J333" s="267"/>
      <c r="K333" s="267"/>
      <c r="L333" s="267"/>
      <c r="M333" s="267"/>
      <c r="N333" s="267"/>
      <c r="O333" s="267"/>
      <c r="P333" s="267"/>
      <c r="Q333" s="267"/>
      <c r="R333" s="267"/>
      <c r="S333" s="267"/>
      <c r="T333" s="267"/>
      <c r="U333" s="418"/>
      <c r="V333" s="436"/>
      <c r="W333" s="365"/>
      <c r="X333" s="366"/>
      <c r="Y333" s="255"/>
      <c r="Z333" s="255"/>
      <c r="AA333" s="255"/>
      <c r="AB333" s="255"/>
    </row>
    <row r="334" spans="1:28" ht="14.25" customHeight="1">
      <c r="A334" s="6"/>
      <c r="B334" s="267" t="s">
        <v>166</v>
      </c>
      <c r="C334" s="267"/>
      <c r="D334" s="267"/>
      <c r="E334" s="267"/>
      <c r="F334" s="267"/>
      <c r="G334" s="267"/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67"/>
      <c r="S334" s="267"/>
      <c r="T334" s="267"/>
      <c r="U334" s="353"/>
      <c r="V334" s="436"/>
      <c r="W334" s="616">
        <v>382746</v>
      </c>
      <c r="X334" s="366"/>
      <c r="Y334" s="255"/>
      <c r="Z334" s="255"/>
      <c r="AA334" s="476">
        <v>544599</v>
      </c>
      <c r="AB334" s="255"/>
    </row>
    <row r="335" spans="1:28" ht="14.25" customHeight="1">
      <c r="A335" s="6"/>
      <c r="B335" s="267" t="s">
        <v>167</v>
      </c>
      <c r="C335" s="267"/>
      <c r="D335" s="267"/>
      <c r="E335" s="267"/>
      <c r="F335" s="267"/>
      <c r="G335" s="267"/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67"/>
      <c r="S335" s="267"/>
      <c r="T335" s="267"/>
      <c r="U335" s="418"/>
      <c r="V335" s="436"/>
      <c r="W335" s="365"/>
      <c r="X335" s="366"/>
      <c r="Y335" s="255"/>
      <c r="Z335" s="255"/>
      <c r="AA335" s="255"/>
      <c r="AB335" s="255"/>
    </row>
    <row r="336" spans="1:28" ht="14.25" customHeight="1">
      <c r="A336" s="6"/>
      <c r="B336" s="270" t="s">
        <v>168</v>
      </c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437"/>
      <c r="V336" s="438"/>
      <c r="W336" s="365"/>
      <c r="X336" s="366"/>
      <c r="Y336" s="578"/>
      <c r="Z336" s="579"/>
      <c r="AA336" s="272"/>
      <c r="AB336" s="272"/>
    </row>
    <row r="337" spans="1:28" ht="14.25" customHeight="1" thickBot="1">
      <c r="A337" s="6"/>
      <c r="B337" s="317" t="s">
        <v>169</v>
      </c>
      <c r="C337" s="317"/>
      <c r="D337" s="317"/>
      <c r="E337" s="317"/>
      <c r="F337" s="317"/>
      <c r="G337" s="317"/>
      <c r="H337" s="317"/>
      <c r="I337" s="317"/>
      <c r="J337" s="317"/>
      <c r="K337" s="317"/>
      <c r="L337" s="317"/>
      <c r="M337" s="317"/>
      <c r="N337" s="317"/>
      <c r="O337" s="317"/>
      <c r="P337" s="317"/>
      <c r="Q337" s="317"/>
      <c r="R337" s="317"/>
      <c r="S337" s="317"/>
      <c r="T337" s="317"/>
      <c r="U337" s="320">
        <f>U332</f>
        <v>38137</v>
      </c>
      <c r="V337" s="490"/>
      <c r="W337" s="320">
        <f>W332-W334</f>
        <v>-382746</v>
      </c>
      <c r="X337" s="321"/>
      <c r="Y337" s="320">
        <f>Y332</f>
        <v>54264</v>
      </c>
      <c r="Z337" s="475"/>
      <c r="AA337" s="320">
        <f>-AA334</f>
        <v>-544599</v>
      </c>
      <c r="AB337" s="475"/>
    </row>
    <row r="338" spans="1:28" ht="14.25" customHeight="1" thickBot="1" thickTop="1">
      <c r="A338" s="6"/>
      <c r="B338" s="544" t="s">
        <v>170</v>
      </c>
      <c r="C338" s="544"/>
      <c r="D338" s="544"/>
      <c r="E338" s="544"/>
      <c r="F338" s="544"/>
      <c r="G338" s="544"/>
      <c r="H338" s="544"/>
      <c r="I338" s="544"/>
      <c r="J338" s="544"/>
      <c r="K338" s="544"/>
      <c r="L338" s="544"/>
      <c r="M338" s="544"/>
      <c r="N338" s="544"/>
      <c r="O338" s="544"/>
      <c r="P338" s="544"/>
      <c r="Q338" s="544"/>
      <c r="R338" s="544"/>
      <c r="S338" s="544"/>
      <c r="T338" s="544"/>
      <c r="U338" s="561"/>
      <c r="V338" s="371"/>
      <c r="W338" s="260"/>
      <c r="X338" s="367"/>
      <c r="Y338" s="370"/>
      <c r="Z338" s="371"/>
      <c r="AA338" s="260"/>
      <c r="AB338" s="260"/>
    </row>
    <row r="339" spans="1:28" ht="14.25" customHeight="1" thickBot="1" thickTop="1">
      <c r="A339" s="6"/>
      <c r="B339" s="258" t="s">
        <v>171</v>
      </c>
      <c r="C339" s="258"/>
      <c r="D339" s="258"/>
      <c r="E339" s="258"/>
      <c r="F339" s="258"/>
      <c r="G339" s="258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368">
        <f>U329+U319+U337</f>
        <v>-51990</v>
      </c>
      <c r="V339" s="540"/>
      <c r="W339" s="368">
        <f>W319+W329+W337</f>
        <v>13809</v>
      </c>
      <c r="X339" s="562"/>
      <c r="Y339" s="368">
        <f>Y329+Y319+Y337</f>
        <v>-73976</v>
      </c>
      <c r="Z339" s="369"/>
      <c r="AA339" s="368">
        <f>AA319+AA329+AA337</f>
        <v>19648</v>
      </c>
      <c r="AB339" s="368"/>
    </row>
    <row r="340" spans="1:28" ht="14.25" customHeight="1" thickBot="1" thickTop="1">
      <c r="A340" s="6"/>
      <c r="B340" s="574"/>
      <c r="C340" s="541"/>
      <c r="D340" s="541"/>
      <c r="E340" s="541"/>
      <c r="F340" s="541"/>
      <c r="G340" s="541"/>
      <c r="H340" s="541"/>
      <c r="I340" s="541"/>
      <c r="J340" s="541"/>
      <c r="K340" s="541"/>
      <c r="L340" s="541"/>
      <c r="M340" s="541"/>
      <c r="N340" s="541"/>
      <c r="O340" s="541"/>
      <c r="P340" s="541"/>
      <c r="Q340" s="541"/>
      <c r="R340" s="541"/>
      <c r="S340" s="541"/>
      <c r="T340" s="541"/>
      <c r="U340" s="541"/>
      <c r="V340" s="541"/>
      <c r="W340" s="541"/>
      <c r="X340" s="541"/>
      <c r="Y340" s="541"/>
      <c r="Z340" s="541"/>
      <c r="AA340" s="541"/>
      <c r="AB340" s="541"/>
    </row>
    <row r="341" spans="1:28" ht="14.25" customHeight="1" thickBot="1" thickTop="1">
      <c r="A341" s="6"/>
      <c r="B341" s="543" t="s">
        <v>172</v>
      </c>
      <c r="C341" s="543"/>
      <c r="D341" s="543"/>
      <c r="E341" s="543"/>
      <c r="F341" s="543"/>
      <c r="G341" s="543"/>
      <c r="H341" s="543"/>
      <c r="I341" s="543"/>
      <c r="J341" s="543"/>
      <c r="K341" s="543"/>
      <c r="L341" s="543"/>
      <c r="M341" s="543"/>
      <c r="N341" s="543"/>
      <c r="O341" s="543"/>
      <c r="P341" s="543"/>
      <c r="Q341" s="543"/>
      <c r="R341" s="543"/>
      <c r="S341" s="543"/>
      <c r="T341" s="543"/>
      <c r="U341" s="539">
        <v>196766</v>
      </c>
      <c r="V341" s="540"/>
      <c r="W341" s="535">
        <v>8994</v>
      </c>
      <c r="X341" s="542"/>
      <c r="Y341" s="535">
        <v>279973</v>
      </c>
      <c r="Z341" s="536"/>
      <c r="AA341" s="535">
        <v>12797</v>
      </c>
      <c r="AB341" s="536"/>
    </row>
    <row r="342" spans="1:28" ht="14.25" customHeight="1" thickBot="1" thickTop="1">
      <c r="A342" s="6"/>
      <c r="B342" s="259"/>
      <c r="C342" s="259"/>
      <c r="D342" s="259"/>
      <c r="E342" s="259"/>
      <c r="F342" s="259"/>
      <c r="G342" s="259"/>
      <c r="H342" s="259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</row>
    <row r="343" spans="1:28" ht="14.25" customHeight="1" thickBot="1" thickTop="1">
      <c r="A343" s="6"/>
      <c r="B343" s="543" t="s">
        <v>173</v>
      </c>
      <c r="C343" s="543"/>
      <c r="D343" s="543"/>
      <c r="E343" s="543"/>
      <c r="F343" s="543"/>
      <c r="G343" s="543"/>
      <c r="H343" s="543"/>
      <c r="I343" s="543"/>
      <c r="J343" s="543"/>
      <c r="K343" s="543"/>
      <c r="L343" s="543"/>
      <c r="M343" s="543"/>
      <c r="N343" s="543"/>
      <c r="O343" s="543"/>
      <c r="P343" s="543"/>
      <c r="Q343" s="543"/>
      <c r="R343" s="543"/>
      <c r="S343" s="543"/>
      <c r="T343" s="543"/>
      <c r="U343" s="537">
        <f>U341+U339</f>
        <v>144776</v>
      </c>
      <c r="V343" s="541"/>
      <c r="W343" s="537">
        <f>SUM(W339:X341)</f>
        <v>22803</v>
      </c>
      <c r="X343" s="538"/>
      <c r="Y343" s="537">
        <f>Y341+Y339</f>
        <v>205997</v>
      </c>
      <c r="Z343" s="540"/>
      <c r="AA343" s="539">
        <f>AA341+AA339</f>
        <v>32445</v>
      </c>
      <c r="AB343" s="536"/>
    </row>
    <row r="344" spans="1:28" ht="14.25" customHeight="1" thickBot="1" thickTop="1">
      <c r="A344" s="46"/>
      <c r="B344" s="3"/>
      <c r="C344" s="5"/>
      <c r="D344" s="5"/>
      <c r="E344" s="5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4.25" customHeight="1" thickTop="1">
      <c r="A345" s="6"/>
      <c r="B345" s="213" t="s">
        <v>24</v>
      </c>
      <c r="C345" s="213"/>
      <c r="D345" s="213"/>
      <c r="E345" s="213"/>
      <c r="F345" s="213"/>
      <c r="G345" s="213"/>
      <c r="H345" s="213"/>
      <c r="I345" s="213"/>
      <c r="J345" s="213"/>
      <c r="K345" s="213"/>
      <c r="L345" s="598" t="s">
        <v>364</v>
      </c>
      <c r="M345" s="598"/>
      <c r="N345" s="598"/>
      <c r="O345" s="598"/>
      <c r="P345" s="213"/>
      <c r="Q345" s="213"/>
      <c r="R345" s="213"/>
      <c r="S345" s="213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4.25" customHeight="1">
      <c r="A346" s="6"/>
      <c r="B346" s="267" t="str">
        <f>B165</f>
        <v>31august 2007</v>
      </c>
      <c r="C346" s="267"/>
      <c r="D346" s="267"/>
      <c r="E346" s="267"/>
      <c r="F346" s="26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4.25" customHeight="1" thickBot="1">
      <c r="A347" s="127"/>
      <c r="B347" s="3"/>
      <c r="C347" s="5"/>
      <c r="D347" s="5"/>
      <c r="E347" s="5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4.25" customHeight="1" thickTop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4.25" customHeight="1">
      <c r="A349" s="6"/>
      <c r="B349" s="575" t="s">
        <v>174</v>
      </c>
      <c r="C349" s="575"/>
      <c r="D349" s="575"/>
      <c r="E349" s="575"/>
      <c r="F349" s="575"/>
      <c r="G349" s="575"/>
      <c r="H349" s="575"/>
      <c r="I349" s="575"/>
      <c r="J349" s="575"/>
      <c r="K349" s="575"/>
      <c r="L349" s="575"/>
      <c r="M349" s="575"/>
      <c r="N349" s="575"/>
      <c r="O349" s="575"/>
      <c r="P349" s="575"/>
      <c r="Q349" s="575"/>
      <c r="R349" s="575"/>
      <c r="S349" s="575"/>
      <c r="T349" s="575"/>
      <c r="U349" s="575"/>
      <c r="V349" s="575"/>
      <c r="W349" s="575"/>
      <c r="X349" s="575"/>
      <c r="Y349" s="575"/>
      <c r="Z349" s="575"/>
      <c r="AA349" s="575"/>
      <c r="AB349" s="575"/>
    </row>
    <row r="350" spans="1:28" ht="14.25" customHeight="1">
      <c r="A350" s="6"/>
      <c r="B350" s="460" t="s">
        <v>387</v>
      </c>
      <c r="C350" s="460"/>
      <c r="D350" s="460"/>
      <c r="E350" s="460"/>
      <c r="F350" s="460"/>
      <c r="G350" s="460"/>
      <c r="H350" s="460"/>
      <c r="I350" s="460"/>
      <c r="J350" s="460"/>
      <c r="K350" s="460"/>
      <c r="L350" s="460"/>
      <c r="M350" s="460"/>
      <c r="N350" s="460"/>
      <c r="O350" s="460"/>
      <c r="P350" s="460"/>
      <c r="Q350" s="460"/>
      <c r="R350" s="460"/>
      <c r="S350" s="460"/>
      <c r="T350" s="460"/>
      <c r="U350" s="460"/>
      <c r="V350" s="460"/>
      <c r="W350" s="460"/>
      <c r="X350" s="460"/>
      <c r="Y350" s="460"/>
      <c r="Z350" s="460"/>
      <c r="AA350" s="460"/>
      <c r="AB350" s="460"/>
    </row>
    <row r="351" spans="1:28" ht="33.75" customHeight="1">
      <c r="A351" s="6"/>
      <c r="B351" s="109"/>
      <c r="C351" s="108"/>
      <c r="D351" s="108"/>
      <c r="E351" s="108"/>
      <c r="F351" s="108"/>
      <c r="G351" s="108"/>
      <c r="H351" s="108"/>
      <c r="I351" s="466" t="s">
        <v>175</v>
      </c>
      <c r="J351" s="466"/>
      <c r="K351" s="466"/>
      <c r="L351" s="110"/>
      <c r="M351" s="466" t="s">
        <v>176</v>
      </c>
      <c r="N351" s="466"/>
      <c r="O351" s="466"/>
      <c r="P351" s="110"/>
      <c r="Q351" s="545" t="s">
        <v>177</v>
      </c>
      <c r="R351" s="545"/>
      <c r="S351" s="545"/>
      <c r="T351" s="110"/>
      <c r="U351" s="560" t="s">
        <v>178</v>
      </c>
      <c r="V351" s="560"/>
      <c r="W351" s="560"/>
      <c r="X351" s="110"/>
      <c r="Y351" s="548" t="s">
        <v>179</v>
      </c>
      <c r="Z351" s="548"/>
      <c r="AA351" s="548"/>
      <c r="AB351" s="98" t="s">
        <v>180</v>
      </c>
    </row>
    <row r="352" spans="1:28" ht="14.25" customHeight="1">
      <c r="A352" s="6"/>
      <c r="B352" s="80"/>
      <c r="C352" s="6"/>
      <c r="D352" s="6"/>
      <c r="E352" s="6"/>
      <c r="F352" s="6"/>
      <c r="G352" s="6"/>
      <c r="H352" s="6"/>
      <c r="I352" s="6"/>
      <c r="J352" s="80" t="s">
        <v>319</v>
      </c>
      <c r="K352" s="15"/>
      <c r="L352" s="15"/>
      <c r="M352" s="6"/>
      <c r="N352" s="80" t="s">
        <v>319</v>
      </c>
      <c r="O352" s="6"/>
      <c r="P352" s="15"/>
      <c r="Q352" s="6"/>
      <c r="R352" s="80" t="s">
        <v>319</v>
      </c>
      <c r="S352" s="6"/>
      <c r="T352" s="15"/>
      <c r="U352" s="6"/>
      <c r="V352" s="80" t="s">
        <v>319</v>
      </c>
      <c r="W352" s="6"/>
      <c r="X352" s="15"/>
      <c r="Y352" s="6"/>
      <c r="Z352" s="35" t="s">
        <v>319</v>
      </c>
      <c r="AA352" s="6"/>
      <c r="AB352" s="107" t="s">
        <v>319</v>
      </c>
    </row>
    <row r="353" spans="1:28" ht="14.25" customHeight="1">
      <c r="A353" s="6"/>
      <c r="B353" s="5"/>
      <c r="C353" s="5"/>
      <c r="D353" s="5"/>
      <c r="E353" s="5" t="s">
        <v>322</v>
      </c>
      <c r="F353" s="5"/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4.25" customHeight="1" thickBot="1">
      <c r="A354" s="6"/>
      <c r="B354" s="547" t="s">
        <v>392</v>
      </c>
      <c r="C354" s="547"/>
      <c r="D354" s="547"/>
      <c r="E354" s="547"/>
      <c r="F354" s="547"/>
      <c r="G354" s="547"/>
      <c r="H354" s="547"/>
      <c r="I354" s="266">
        <v>3203397</v>
      </c>
      <c r="J354" s="266"/>
      <c r="K354" s="266"/>
      <c r="L354" s="111"/>
      <c r="M354" s="266"/>
      <c r="N354" s="266"/>
      <c r="O354" s="266"/>
      <c r="P354" s="111"/>
      <c r="Q354" s="266"/>
      <c r="R354" s="266"/>
      <c r="S354" s="266"/>
      <c r="T354" s="111"/>
      <c r="U354" s="266"/>
      <c r="V354" s="266"/>
      <c r="W354" s="266"/>
      <c r="X354" s="111"/>
      <c r="Y354" s="458">
        <v>69649</v>
      </c>
      <c r="Z354" s="458"/>
      <c r="AA354" s="458"/>
      <c r="AB354" s="94">
        <f aca="true" t="shared" si="0" ref="AB354:AB359">SUM(I354:AA354)</f>
        <v>3273046</v>
      </c>
    </row>
    <row r="355" spans="1:28" ht="14.25" customHeight="1" thickTop="1">
      <c r="A355" s="6"/>
      <c r="B355" s="546" t="s">
        <v>181</v>
      </c>
      <c r="C355" s="546"/>
      <c r="D355" s="546"/>
      <c r="E355" s="546"/>
      <c r="F355" s="546"/>
      <c r="G355" s="546"/>
      <c r="H355" s="546"/>
      <c r="I355" s="459"/>
      <c r="J355" s="459"/>
      <c r="K355" s="459"/>
      <c r="L355" s="112"/>
      <c r="M355" s="612"/>
      <c r="N355" s="612"/>
      <c r="O355" s="612"/>
      <c r="P355" s="113"/>
      <c r="Q355" s="612"/>
      <c r="R355" s="612"/>
      <c r="S355" s="612"/>
      <c r="T355" s="113"/>
      <c r="U355" s="612"/>
      <c r="V355" s="612"/>
      <c r="W355" s="612"/>
      <c r="X355" s="113"/>
      <c r="Y355" s="557"/>
      <c r="Z355" s="557"/>
      <c r="AA355" s="557"/>
      <c r="AB355" s="114">
        <f t="shared" si="0"/>
        <v>0</v>
      </c>
    </row>
    <row r="356" spans="1:28" ht="14.25" customHeight="1">
      <c r="A356" s="6"/>
      <c r="B356" s="546" t="s">
        <v>182</v>
      </c>
      <c r="C356" s="546"/>
      <c r="D356" s="546"/>
      <c r="E356" s="546"/>
      <c r="F356" s="546"/>
      <c r="G356" s="546"/>
      <c r="H356" s="546"/>
      <c r="I356" s="459"/>
      <c r="J356" s="459"/>
      <c r="K356" s="459"/>
      <c r="L356" s="112"/>
      <c r="M356" s="457"/>
      <c r="N356" s="457"/>
      <c r="O356" s="457"/>
      <c r="P356" s="115"/>
      <c r="Q356" s="457"/>
      <c r="R356" s="457"/>
      <c r="S356" s="457"/>
      <c r="T356" s="115"/>
      <c r="U356" s="457"/>
      <c r="V356" s="457"/>
      <c r="W356" s="457"/>
      <c r="X356" s="115"/>
      <c r="Y356" s="308"/>
      <c r="Z356" s="308"/>
      <c r="AA356" s="308"/>
      <c r="AB356" s="96">
        <f t="shared" si="0"/>
        <v>0</v>
      </c>
    </row>
    <row r="357" spans="1:28" ht="14.25" customHeight="1" thickBot="1">
      <c r="A357" s="127"/>
      <c r="B357" s="546" t="s">
        <v>183</v>
      </c>
      <c r="C357" s="546"/>
      <c r="D357" s="546"/>
      <c r="E357" s="546"/>
      <c r="F357" s="546"/>
      <c r="G357" s="546"/>
      <c r="H357" s="546"/>
      <c r="I357" s="459"/>
      <c r="J357" s="459"/>
      <c r="K357" s="459"/>
      <c r="L357" s="112"/>
      <c r="M357" s="457"/>
      <c r="N357" s="457"/>
      <c r="O357" s="457"/>
      <c r="P357" s="115"/>
      <c r="Q357" s="457"/>
      <c r="R357" s="457"/>
      <c r="S357" s="457"/>
      <c r="T357" s="115"/>
      <c r="U357" s="457"/>
      <c r="V357" s="457"/>
      <c r="W357" s="457"/>
      <c r="X357" s="115"/>
      <c r="Y357" s="308"/>
      <c r="Z357" s="308"/>
      <c r="AA357" s="308"/>
      <c r="AB357" s="116">
        <f t="shared" si="0"/>
        <v>0</v>
      </c>
    </row>
    <row r="358" spans="1:28" ht="14.25" customHeight="1" thickTop="1">
      <c r="A358" s="6"/>
      <c r="B358" s="546" t="s">
        <v>185</v>
      </c>
      <c r="C358" s="546"/>
      <c r="D358" s="546"/>
      <c r="E358" s="546"/>
      <c r="F358" s="546"/>
      <c r="G358" s="546"/>
      <c r="H358" s="546"/>
      <c r="I358" s="459"/>
      <c r="J358" s="459"/>
      <c r="K358" s="459"/>
      <c r="L358" s="112"/>
      <c r="M358" s="457"/>
      <c r="N358" s="457"/>
      <c r="O358" s="457"/>
      <c r="P358" s="115"/>
      <c r="Q358" s="457"/>
      <c r="R358" s="457"/>
      <c r="S358" s="457"/>
      <c r="T358" s="115"/>
      <c r="U358" s="457"/>
      <c r="V358" s="457"/>
      <c r="W358" s="457"/>
      <c r="X358" s="115"/>
      <c r="Y358" s="308"/>
      <c r="Z358" s="308"/>
      <c r="AA358" s="308"/>
      <c r="AB358" s="116">
        <f t="shared" si="0"/>
        <v>0</v>
      </c>
    </row>
    <row r="359" spans="1:28" ht="30" customHeight="1">
      <c r="A359" s="6"/>
      <c r="B359" s="546" t="s">
        <v>186</v>
      </c>
      <c r="C359" s="546"/>
      <c r="D359" s="546"/>
      <c r="E359" s="546"/>
      <c r="F359" s="546"/>
      <c r="G359" s="546"/>
      <c r="H359" s="546"/>
      <c r="I359" s="459"/>
      <c r="J359" s="459"/>
      <c r="K359" s="459"/>
      <c r="L359" s="112"/>
      <c r="M359" s="457"/>
      <c r="N359" s="457"/>
      <c r="O359" s="457"/>
      <c r="P359" s="115"/>
      <c r="Q359" s="457"/>
      <c r="R359" s="457"/>
      <c r="S359" s="457"/>
      <c r="T359" s="115"/>
      <c r="U359" s="457"/>
      <c r="V359" s="457"/>
      <c r="W359" s="457"/>
      <c r="X359" s="115"/>
      <c r="Y359" s="308">
        <v>38125</v>
      </c>
      <c r="Z359" s="308"/>
      <c r="AA359" s="308"/>
      <c r="AB359" s="116">
        <f t="shared" si="0"/>
        <v>38125</v>
      </c>
    </row>
    <row r="360" spans="1:28" ht="15.75" customHeight="1" thickBot="1">
      <c r="A360" s="6"/>
      <c r="B360" s="547" t="s">
        <v>393</v>
      </c>
      <c r="C360" s="547"/>
      <c r="D360" s="547"/>
      <c r="E360" s="547"/>
      <c r="F360" s="547"/>
      <c r="G360" s="547"/>
      <c r="H360" s="547"/>
      <c r="I360" s="568"/>
      <c r="J360" s="568"/>
      <c r="K360" s="568"/>
      <c r="L360" s="214"/>
      <c r="M360" s="215"/>
      <c r="N360" s="215"/>
      <c r="O360" s="215"/>
      <c r="P360" s="214"/>
      <c r="Q360" s="215"/>
      <c r="R360" s="215"/>
      <c r="S360" s="215"/>
      <c r="T360" s="214"/>
      <c r="U360" s="215"/>
      <c r="V360" s="215"/>
      <c r="W360" s="215"/>
      <c r="X360" s="214"/>
      <c r="Y360" s="719">
        <f>Y354+Y359</f>
        <v>107774</v>
      </c>
      <c r="Z360" s="719"/>
      <c r="AA360" s="719"/>
      <c r="AB360" s="216">
        <f>AB354+AB359</f>
        <v>3311171</v>
      </c>
    </row>
    <row r="361" spans="1:28" ht="14.25" customHeight="1" thickBot="1" thickTop="1">
      <c r="A361" s="6"/>
      <c r="B361" s="547" t="s">
        <v>187</v>
      </c>
      <c r="C361" s="547"/>
      <c r="D361" s="547"/>
      <c r="E361" s="547"/>
      <c r="F361" s="547"/>
      <c r="G361" s="547"/>
      <c r="H361" s="547"/>
      <c r="I361" s="458">
        <f>I354+I355+I356+I357+I358+I359</f>
        <v>3203397</v>
      </c>
      <c r="J361" s="458"/>
      <c r="K361" s="458"/>
      <c r="L361" s="117"/>
      <c r="M361" s="458">
        <f>M354+M355+M356+M357+M358+M359</f>
        <v>0</v>
      </c>
      <c r="N361" s="458"/>
      <c r="O361" s="458"/>
      <c r="P361" s="117"/>
      <c r="Q361" s="458">
        <f>Q354+Q355+Q356+Q357+Q358+Q359</f>
        <v>0</v>
      </c>
      <c r="R361" s="458"/>
      <c r="S361" s="458"/>
      <c r="T361" s="117"/>
      <c r="U361" s="458">
        <f>SUM(U354:X359)</f>
        <v>0</v>
      </c>
      <c r="V361" s="458"/>
      <c r="W361" s="458"/>
      <c r="X361" s="117"/>
      <c r="Y361" s="629">
        <v>371675</v>
      </c>
      <c r="Z361" s="630"/>
      <c r="AA361" s="630"/>
      <c r="AB361" s="117">
        <f>I361+Y361</f>
        <v>3575072</v>
      </c>
    </row>
    <row r="362" spans="1:28" ht="12.75" customHeight="1" thickTop="1">
      <c r="A362" s="6"/>
      <c r="B362" s="546" t="s">
        <v>181</v>
      </c>
      <c r="C362" s="546"/>
      <c r="D362" s="546"/>
      <c r="E362" s="546"/>
      <c r="F362" s="546"/>
      <c r="G362" s="546"/>
      <c r="H362" s="546"/>
      <c r="I362" s="308"/>
      <c r="J362" s="308"/>
      <c r="K362" s="308"/>
      <c r="L362" s="30"/>
      <c r="M362" s="557"/>
      <c r="N362" s="557"/>
      <c r="O362" s="557"/>
      <c r="P362" s="118"/>
      <c r="Q362" s="557"/>
      <c r="R362" s="557"/>
      <c r="S362" s="557"/>
      <c r="T362" s="118"/>
      <c r="U362" s="557"/>
      <c r="V362" s="557"/>
      <c r="W362" s="557"/>
      <c r="X362" s="118"/>
      <c r="Y362" s="557"/>
      <c r="Z362" s="557"/>
      <c r="AA362" s="557"/>
      <c r="AB362" s="114">
        <f>SUM(I362:AA362)</f>
        <v>0</v>
      </c>
    </row>
    <row r="363" spans="1:28" ht="12.75" customHeight="1">
      <c r="A363" s="6"/>
      <c r="B363" s="546" t="s">
        <v>182</v>
      </c>
      <c r="C363" s="546"/>
      <c r="D363" s="546"/>
      <c r="E363" s="546"/>
      <c r="F363" s="546"/>
      <c r="G363" s="546"/>
      <c r="H363" s="546"/>
      <c r="I363" s="457"/>
      <c r="J363" s="457"/>
      <c r="K363" s="457"/>
      <c r="L363" s="115"/>
      <c r="M363" s="457"/>
      <c r="N363" s="457"/>
      <c r="O363" s="457"/>
      <c r="P363" s="115"/>
      <c r="Q363" s="457"/>
      <c r="R363" s="457"/>
      <c r="S363" s="457"/>
      <c r="T363" s="115"/>
      <c r="U363" s="457"/>
      <c r="V363" s="457"/>
      <c r="W363" s="457"/>
      <c r="X363" s="115"/>
      <c r="Y363" s="463"/>
      <c r="Z363" s="463"/>
      <c r="AA363" s="463"/>
      <c r="AB363" s="93">
        <f>SUM(I363:AA363)</f>
        <v>0</v>
      </c>
    </row>
    <row r="364" spans="1:28" ht="14.25" customHeight="1">
      <c r="A364" s="6"/>
      <c r="B364" s="546" t="s">
        <v>184</v>
      </c>
      <c r="C364" s="546"/>
      <c r="D364" s="546"/>
      <c r="E364" s="546"/>
      <c r="F364" s="546"/>
      <c r="G364" s="546"/>
      <c r="H364" s="546"/>
      <c r="I364" s="457"/>
      <c r="J364" s="457"/>
      <c r="K364" s="457"/>
      <c r="L364" s="115"/>
      <c r="M364" s="459"/>
      <c r="N364" s="459"/>
      <c r="O364" s="459"/>
      <c r="P364" s="112"/>
      <c r="Q364" s="660"/>
      <c r="R364" s="660"/>
      <c r="S364" s="660"/>
      <c r="T364" s="112"/>
      <c r="U364" s="459"/>
      <c r="V364" s="459"/>
      <c r="W364" s="459"/>
      <c r="X364" s="112"/>
      <c r="Y364" s="463"/>
      <c r="Z364" s="463"/>
      <c r="AA364" s="463"/>
      <c r="AB364" s="93">
        <f>SUM(I364:AA364)</f>
        <v>0</v>
      </c>
    </row>
    <row r="365" spans="1:28" ht="13.5" customHeight="1">
      <c r="A365" s="6"/>
      <c r="B365" s="546" t="s">
        <v>421</v>
      </c>
      <c r="C365" s="546"/>
      <c r="D365" s="546"/>
      <c r="E365" s="546"/>
      <c r="F365" s="546"/>
      <c r="G365" s="546"/>
      <c r="H365" s="546"/>
      <c r="I365" s="569"/>
      <c r="J365" s="569"/>
      <c r="K365" s="569"/>
      <c r="L365" s="119"/>
      <c r="M365" s="558"/>
      <c r="N365" s="558"/>
      <c r="O365" s="558"/>
      <c r="P365" s="120"/>
      <c r="Q365" s="558"/>
      <c r="R365" s="558"/>
      <c r="S365" s="558"/>
      <c r="T365" s="120"/>
      <c r="U365" s="558"/>
      <c r="V365" s="558"/>
      <c r="W365" s="558"/>
      <c r="X365" s="120"/>
      <c r="Y365" s="558"/>
      <c r="Z365" s="558"/>
      <c r="AA365" s="558"/>
      <c r="AB365" s="121">
        <f>SUM(I365:AA365)</f>
        <v>0</v>
      </c>
    </row>
    <row r="366" spans="1:28" ht="13.5" customHeight="1" thickBot="1">
      <c r="A366" s="127"/>
      <c r="B366" s="546" t="s">
        <v>186</v>
      </c>
      <c r="C366" s="546"/>
      <c r="D366" s="546"/>
      <c r="E366" s="546"/>
      <c r="F366" s="546"/>
      <c r="G366" s="546"/>
      <c r="H366" s="546"/>
      <c r="I366" s="457"/>
      <c r="J366" s="457"/>
      <c r="K366" s="457"/>
      <c r="L366" s="115"/>
      <c r="M366" s="457"/>
      <c r="N366" s="457"/>
      <c r="O366" s="457"/>
      <c r="P366" s="115"/>
      <c r="Q366" s="457"/>
      <c r="R366" s="457"/>
      <c r="S366" s="457"/>
      <c r="T366" s="115"/>
      <c r="U366" s="457"/>
      <c r="V366" s="457"/>
      <c r="W366" s="457"/>
      <c r="X366" s="115"/>
      <c r="Y366" s="308">
        <v>160776</v>
      </c>
      <c r="Z366" s="308"/>
      <c r="AA366" s="308"/>
      <c r="AB366" s="96">
        <f>SUM(I366:AA366)</f>
        <v>160776</v>
      </c>
    </row>
    <row r="367" spans="1:28" ht="15.75" customHeight="1" thickBot="1" thickTop="1">
      <c r="A367" s="47"/>
      <c r="B367" s="547" t="s">
        <v>394</v>
      </c>
      <c r="C367" s="547"/>
      <c r="D367" s="547"/>
      <c r="E367" s="547"/>
      <c r="F367" s="547"/>
      <c r="G367" s="547"/>
      <c r="H367" s="547"/>
      <c r="I367" s="458">
        <f>SUM(I361:K366)</f>
        <v>3203397</v>
      </c>
      <c r="J367" s="458"/>
      <c r="K367" s="458"/>
      <c r="L367" s="117"/>
      <c r="M367" s="458">
        <f>SUM(M361:O366)</f>
        <v>0</v>
      </c>
      <c r="N367" s="458"/>
      <c r="O367" s="458"/>
      <c r="P367" s="117"/>
      <c r="Q367" s="458">
        <f>SUM(Q361:S366)</f>
        <v>0</v>
      </c>
      <c r="R367" s="458"/>
      <c r="S367" s="458"/>
      <c r="T367" s="117"/>
      <c r="U367" s="458">
        <f>SUM(U361:W366)</f>
        <v>0</v>
      </c>
      <c r="V367" s="458"/>
      <c r="W367" s="458"/>
      <c r="X367" s="117"/>
      <c r="Y367" s="458">
        <f>SUM(Y361:AA366)</f>
        <v>532451</v>
      </c>
      <c r="Z367" s="458"/>
      <c r="AA367" s="458"/>
      <c r="AB367" s="94">
        <f>SUM(AB361:AB366)</f>
        <v>3735848</v>
      </c>
    </row>
    <row r="368" spans="1:28" ht="14.25" customHeight="1" thickBot="1" thickTop="1">
      <c r="A368" s="6"/>
      <c r="B368" s="80"/>
      <c r="C368" s="6"/>
      <c r="D368" s="6"/>
      <c r="E368" s="6"/>
      <c r="F368" s="6"/>
      <c r="G368" s="6"/>
      <c r="H368" s="6"/>
      <c r="I368" s="6"/>
      <c r="J368" s="80" t="s">
        <v>333</v>
      </c>
      <c r="K368" s="15"/>
      <c r="L368" s="15"/>
      <c r="M368" s="6"/>
      <c r="N368" s="80" t="s">
        <v>333</v>
      </c>
      <c r="O368" s="6"/>
      <c r="P368" s="15"/>
      <c r="Q368" s="6"/>
      <c r="R368" s="80" t="s">
        <v>333</v>
      </c>
      <c r="S368" s="6"/>
      <c r="T368" s="15"/>
      <c r="U368" s="6"/>
      <c r="V368" s="80" t="s">
        <v>333</v>
      </c>
      <c r="W368" s="6"/>
      <c r="X368" s="15"/>
      <c r="Y368" s="6"/>
      <c r="Z368" s="80" t="s">
        <v>333</v>
      </c>
      <c r="AA368" s="6"/>
      <c r="AB368" s="107" t="s">
        <v>333</v>
      </c>
    </row>
    <row r="369" spans="1:28" ht="13.5" customHeight="1" thickBot="1" thickTop="1">
      <c r="A369" s="129"/>
      <c r="B369" s="5"/>
      <c r="C369" s="5"/>
      <c r="D369" s="5"/>
      <c r="E369" s="5" t="s">
        <v>322</v>
      </c>
      <c r="F369" s="5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3.5" customHeight="1" thickBot="1" thickTop="1">
      <c r="A370" s="47"/>
      <c r="B370" s="547" t="s">
        <v>392</v>
      </c>
      <c r="C370" s="547"/>
      <c r="D370" s="547"/>
      <c r="E370" s="547"/>
      <c r="F370" s="547"/>
      <c r="G370" s="547"/>
      <c r="H370" s="547"/>
      <c r="I370" s="266">
        <v>4558023</v>
      </c>
      <c r="J370" s="266"/>
      <c r="K370" s="266"/>
      <c r="L370" s="111"/>
      <c r="M370" s="266"/>
      <c r="N370" s="266"/>
      <c r="O370" s="266"/>
      <c r="P370" s="111"/>
      <c r="Q370" s="266"/>
      <c r="R370" s="266"/>
      <c r="S370" s="266"/>
      <c r="T370" s="111"/>
      <c r="U370" s="266"/>
      <c r="V370" s="266"/>
      <c r="W370" s="266"/>
      <c r="X370" s="111"/>
      <c r="Y370" s="458">
        <v>99101</v>
      </c>
      <c r="Z370" s="458"/>
      <c r="AA370" s="458"/>
      <c r="AB370" s="94">
        <f aca="true" t="shared" si="1" ref="AB370:AB375">SUM(I370:AA370)</f>
        <v>4657124</v>
      </c>
    </row>
    <row r="371" spans="1:28" ht="14.25" customHeight="1" thickBot="1" thickTop="1">
      <c r="A371" s="128"/>
      <c r="B371" s="546" t="s">
        <v>181</v>
      </c>
      <c r="C371" s="546"/>
      <c r="D371" s="546"/>
      <c r="E371" s="546"/>
      <c r="F371" s="546"/>
      <c r="G371" s="546"/>
      <c r="H371" s="546"/>
      <c r="I371" s="459"/>
      <c r="J371" s="459"/>
      <c r="K371" s="459"/>
      <c r="L371" s="112"/>
      <c r="M371" s="612"/>
      <c r="N371" s="612"/>
      <c r="O371" s="612"/>
      <c r="P371" s="113"/>
      <c r="Q371" s="612"/>
      <c r="R371" s="612"/>
      <c r="S371" s="612"/>
      <c r="T371" s="113"/>
      <c r="U371" s="612"/>
      <c r="V371" s="612"/>
      <c r="W371" s="612"/>
      <c r="X371" s="113"/>
      <c r="Y371" s="557"/>
      <c r="Z371" s="557"/>
      <c r="AA371" s="557"/>
      <c r="AB371" s="114">
        <f t="shared" si="1"/>
        <v>0</v>
      </c>
    </row>
    <row r="372" spans="1:28" ht="14.25" customHeight="1" thickTop="1">
      <c r="A372" s="6"/>
      <c r="B372" s="546" t="s">
        <v>182</v>
      </c>
      <c r="C372" s="546"/>
      <c r="D372" s="546"/>
      <c r="E372" s="546"/>
      <c r="F372" s="546"/>
      <c r="G372" s="546"/>
      <c r="H372" s="546"/>
      <c r="I372" s="459"/>
      <c r="J372" s="459"/>
      <c r="K372" s="459"/>
      <c r="L372" s="112"/>
      <c r="M372" s="457"/>
      <c r="N372" s="457"/>
      <c r="O372" s="457"/>
      <c r="P372" s="115"/>
      <c r="Q372" s="457"/>
      <c r="R372" s="457"/>
      <c r="S372" s="457"/>
      <c r="T372" s="115"/>
      <c r="U372" s="457"/>
      <c r="V372" s="457"/>
      <c r="W372" s="457"/>
      <c r="X372" s="115"/>
      <c r="Y372" s="308"/>
      <c r="Z372" s="308"/>
      <c r="AA372" s="308"/>
      <c r="AB372" s="96">
        <f t="shared" si="1"/>
        <v>0</v>
      </c>
    </row>
    <row r="373" spans="1:28" ht="13.5" customHeight="1">
      <c r="A373" s="6"/>
      <c r="B373" s="546" t="s">
        <v>184</v>
      </c>
      <c r="C373" s="546"/>
      <c r="D373" s="546"/>
      <c r="E373" s="546"/>
      <c r="F373" s="546"/>
      <c r="G373" s="546"/>
      <c r="H373" s="546"/>
      <c r="I373" s="459"/>
      <c r="J373" s="459"/>
      <c r="K373" s="459"/>
      <c r="L373" s="112"/>
      <c r="M373" s="457"/>
      <c r="N373" s="457"/>
      <c r="O373" s="457"/>
      <c r="P373" s="115"/>
      <c r="Q373" s="457"/>
      <c r="R373" s="457"/>
      <c r="S373" s="457"/>
      <c r="T373" s="115"/>
      <c r="U373" s="457"/>
      <c r="V373" s="457"/>
      <c r="W373" s="457"/>
      <c r="X373" s="115"/>
      <c r="Y373" s="308"/>
      <c r="Z373" s="308"/>
      <c r="AA373" s="308"/>
      <c r="AB373" s="116">
        <f t="shared" si="1"/>
        <v>0</v>
      </c>
    </row>
    <row r="374" spans="1:28" ht="15" customHeight="1">
      <c r="A374" s="6"/>
      <c r="B374" s="546" t="s">
        <v>185</v>
      </c>
      <c r="C374" s="546"/>
      <c r="D374" s="546"/>
      <c r="E374" s="546"/>
      <c r="F374" s="546"/>
      <c r="G374" s="546"/>
      <c r="H374" s="546"/>
      <c r="I374" s="459"/>
      <c r="J374" s="459"/>
      <c r="K374" s="459"/>
      <c r="L374" s="112"/>
      <c r="M374" s="457"/>
      <c r="N374" s="457"/>
      <c r="O374" s="457"/>
      <c r="P374" s="115"/>
      <c r="Q374" s="457"/>
      <c r="R374" s="457"/>
      <c r="S374" s="457"/>
      <c r="T374" s="115"/>
      <c r="U374" s="457"/>
      <c r="V374" s="457"/>
      <c r="W374" s="457"/>
      <c r="X374" s="115"/>
      <c r="Y374" s="308"/>
      <c r="Z374" s="308"/>
      <c r="AA374" s="308"/>
      <c r="AB374" s="116">
        <f t="shared" si="1"/>
        <v>0</v>
      </c>
    </row>
    <row r="375" spans="1:28" ht="13.5" customHeight="1">
      <c r="A375" s="6"/>
      <c r="B375" s="546" t="s">
        <v>186</v>
      </c>
      <c r="C375" s="546"/>
      <c r="D375" s="546"/>
      <c r="E375" s="546"/>
      <c r="F375" s="546"/>
      <c r="G375" s="546"/>
      <c r="H375" s="546"/>
      <c r="I375" s="459"/>
      <c r="J375" s="459"/>
      <c r="K375" s="459"/>
      <c r="L375" s="112"/>
      <c r="M375" s="457"/>
      <c r="N375" s="457"/>
      <c r="O375" s="457"/>
      <c r="P375" s="115"/>
      <c r="Q375" s="457"/>
      <c r="R375" s="457"/>
      <c r="S375" s="457"/>
      <c r="T375" s="115"/>
      <c r="U375" s="457"/>
      <c r="V375" s="457"/>
      <c r="W375" s="457"/>
      <c r="X375" s="115"/>
      <c r="Y375" s="308">
        <v>54247</v>
      </c>
      <c r="Z375" s="308"/>
      <c r="AA375" s="308"/>
      <c r="AB375" s="116">
        <f t="shared" si="1"/>
        <v>54247</v>
      </c>
    </row>
    <row r="376" spans="1:28" ht="13.5" customHeight="1" thickBot="1">
      <c r="A376" s="6"/>
      <c r="B376" s="547" t="s">
        <v>393</v>
      </c>
      <c r="C376" s="547"/>
      <c r="D376" s="547"/>
      <c r="E376" s="547"/>
      <c r="F376" s="547"/>
      <c r="G376" s="547"/>
      <c r="H376" s="547"/>
      <c r="I376" s="720">
        <f>I370</f>
        <v>4558023</v>
      </c>
      <c r="J376" s="720"/>
      <c r="K376" s="720"/>
      <c r="L376" s="214"/>
      <c r="M376" s="215"/>
      <c r="N376" s="215"/>
      <c r="O376" s="215"/>
      <c r="P376" s="214"/>
      <c r="Q376" s="215"/>
      <c r="R376" s="215"/>
      <c r="S376" s="215"/>
      <c r="T376" s="214"/>
      <c r="U376" s="215"/>
      <c r="V376" s="215"/>
      <c r="W376" s="215"/>
      <c r="X376" s="214"/>
      <c r="Y376" s="719">
        <f>Y370+Y375</f>
        <v>153348</v>
      </c>
      <c r="Z376" s="719"/>
      <c r="AA376" s="719"/>
      <c r="AB376" s="216">
        <f>AB370+AB375</f>
        <v>4711371</v>
      </c>
    </row>
    <row r="377" spans="1:28" ht="13.5" customHeight="1" thickBot="1" thickTop="1">
      <c r="A377" s="6"/>
      <c r="B377" s="547" t="s">
        <v>187</v>
      </c>
      <c r="C377" s="547"/>
      <c r="D377" s="547"/>
      <c r="E377" s="547"/>
      <c r="F377" s="547"/>
      <c r="G377" s="547"/>
      <c r="H377" s="547"/>
      <c r="I377" s="458">
        <f>I370+I371+I372+I373+I374+I375</f>
        <v>4558023</v>
      </c>
      <c r="J377" s="458"/>
      <c r="K377" s="458"/>
      <c r="L377" s="117"/>
      <c r="M377" s="458">
        <f>M370+M371+M372+M373+M374+M375</f>
        <v>0</v>
      </c>
      <c r="N377" s="458"/>
      <c r="O377" s="458"/>
      <c r="P377" s="117"/>
      <c r="Q377" s="458">
        <f>Q370+Q371+Q372+Q373+Q374+Q375</f>
        <v>0</v>
      </c>
      <c r="R377" s="458"/>
      <c r="S377" s="458"/>
      <c r="T377" s="117"/>
      <c r="U377" s="458">
        <f>SUM(U370:X375)</f>
        <v>0</v>
      </c>
      <c r="V377" s="458"/>
      <c r="W377" s="458"/>
      <c r="X377" s="117"/>
      <c r="Y377" s="629">
        <v>528846</v>
      </c>
      <c r="Z377" s="630"/>
      <c r="AA377" s="630"/>
      <c r="AB377" s="117">
        <f>I377+Y377</f>
        <v>5086869</v>
      </c>
    </row>
    <row r="378" spans="1:28" ht="27.75" customHeight="1" thickTop="1">
      <c r="A378" s="6"/>
      <c r="B378" s="546" t="s">
        <v>181</v>
      </c>
      <c r="C378" s="546"/>
      <c r="D378" s="546"/>
      <c r="E378" s="546"/>
      <c r="F378" s="546"/>
      <c r="G378" s="546"/>
      <c r="H378" s="546"/>
      <c r="I378" s="308"/>
      <c r="J378" s="308"/>
      <c r="K378" s="308"/>
      <c r="L378" s="30"/>
      <c r="M378" s="557"/>
      <c r="N378" s="557"/>
      <c r="O378" s="557"/>
      <c r="P378" s="118"/>
      <c r="Q378" s="557"/>
      <c r="R378" s="557"/>
      <c r="S378" s="557"/>
      <c r="T378" s="118"/>
      <c r="U378" s="557"/>
      <c r="V378" s="557"/>
      <c r="W378" s="557"/>
      <c r="X378" s="118"/>
      <c r="Y378" s="557"/>
      <c r="Z378" s="557"/>
      <c r="AA378" s="557"/>
      <c r="AB378" s="114">
        <f>SUM(I378:AA378)</f>
        <v>0</v>
      </c>
    </row>
    <row r="379" spans="1:28" ht="14.25" customHeight="1">
      <c r="A379" s="6"/>
      <c r="B379" s="546" t="s">
        <v>182</v>
      </c>
      <c r="C379" s="546"/>
      <c r="D379" s="546"/>
      <c r="E379" s="546"/>
      <c r="F379" s="546"/>
      <c r="G379" s="546"/>
      <c r="H379" s="546"/>
      <c r="I379" s="457"/>
      <c r="J379" s="457"/>
      <c r="K379" s="457"/>
      <c r="L379" s="115"/>
      <c r="M379" s="457"/>
      <c r="N379" s="457"/>
      <c r="O379" s="457"/>
      <c r="P379" s="115"/>
      <c r="Q379" s="457"/>
      <c r="R379" s="457"/>
      <c r="S379" s="457"/>
      <c r="T379" s="115"/>
      <c r="U379" s="457"/>
      <c r="V379" s="457"/>
      <c r="W379" s="457"/>
      <c r="X379" s="115"/>
      <c r="Y379" s="463"/>
      <c r="Z379" s="463"/>
      <c r="AA379" s="463"/>
      <c r="AB379" s="93">
        <f>SUM(I379:AA379)</f>
        <v>0</v>
      </c>
    </row>
    <row r="380" spans="1:28" ht="14.25" customHeight="1">
      <c r="A380" s="6"/>
      <c r="B380" s="546" t="s">
        <v>184</v>
      </c>
      <c r="C380" s="546"/>
      <c r="D380" s="546"/>
      <c r="E380" s="546"/>
      <c r="F380" s="546"/>
      <c r="G380" s="546"/>
      <c r="H380" s="546"/>
      <c r="I380" s="457"/>
      <c r="J380" s="457"/>
      <c r="K380" s="457"/>
      <c r="L380" s="115"/>
      <c r="M380" s="459"/>
      <c r="N380" s="459"/>
      <c r="O380" s="459"/>
      <c r="P380" s="112"/>
      <c r="Q380" s="660"/>
      <c r="R380" s="660"/>
      <c r="S380" s="660"/>
      <c r="T380" s="112"/>
      <c r="U380" s="459"/>
      <c r="V380" s="459"/>
      <c r="W380" s="459"/>
      <c r="X380" s="112"/>
      <c r="Y380" s="463"/>
      <c r="Z380" s="463"/>
      <c r="AA380" s="463"/>
      <c r="AB380" s="93">
        <f>SUM(I380:AA380)</f>
        <v>0</v>
      </c>
    </row>
    <row r="381" spans="1:28" ht="14.25" customHeight="1">
      <c r="A381" s="6"/>
      <c r="B381" s="546" t="s">
        <v>421</v>
      </c>
      <c r="C381" s="546"/>
      <c r="D381" s="546"/>
      <c r="E381" s="546"/>
      <c r="F381" s="546"/>
      <c r="G381" s="546"/>
      <c r="H381" s="546"/>
      <c r="I381" s="569"/>
      <c r="J381" s="569"/>
      <c r="K381" s="569"/>
      <c r="L381" s="119"/>
      <c r="M381" s="558"/>
      <c r="N381" s="558"/>
      <c r="O381" s="558"/>
      <c r="P381" s="120"/>
      <c r="Q381" s="558"/>
      <c r="R381" s="558"/>
      <c r="S381" s="558"/>
      <c r="T381" s="120"/>
      <c r="U381" s="558"/>
      <c r="V381" s="558"/>
      <c r="W381" s="558"/>
      <c r="X381" s="120"/>
      <c r="Y381" s="558"/>
      <c r="Z381" s="558"/>
      <c r="AA381" s="558"/>
      <c r="AB381" s="121">
        <f>SUM(I381:AA381)</f>
        <v>0</v>
      </c>
    </row>
    <row r="382" spans="1:28" ht="30.75" customHeight="1">
      <c r="A382" s="6"/>
      <c r="B382" s="546" t="s">
        <v>186</v>
      </c>
      <c r="C382" s="546"/>
      <c r="D382" s="546"/>
      <c r="E382" s="546"/>
      <c r="F382" s="546"/>
      <c r="G382" s="546"/>
      <c r="H382" s="546"/>
      <c r="I382" s="457"/>
      <c r="J382" s="457"/>
      <c r="K382" s="457"/>
      <c r="L382" s="115"/>
      <c r="M382" s="457"/>
      <c r="N382" s="457"/>
      <c r="O382" s="457"/>
      <c r="P382" s="115"/>
      <c r="Q382" s="457"/>
      <c r="R382" s="457"/>
      <c r="S382" s="457"/>
      <c r="T382" s="115"/>
      <c r="U382" s="457"/>
      <c r="V382" s="457"/>
      <c r="W382" s="457"/>
      <c r="X382" s="115"/>
      <c r="Y382" s="308">
        <v>228764</v>
      </c>
      <c r="Z382" s="308"/>
      <c r="AA382" s="308"/>
      <c r="AB382" s="96">
        <f>SUM(I382:AA382)</f>
        <v>228764</v>
      </c>
    </row>
    <row r="383" spans="1:28" ht="14.25" customHeight="1" thickBot="1">
      <c r="A383" s="6"/>
      <c r="B383" s="547" t="s">
        <v>394</v>
      </c>
      <c r="C383" s="547"/>
      <c r="D383" s="547"/>
      <c r="E383" s="547"/>
      <c r="F383" s="547"/>
      <c r="G383" s="547"/>
      <c r="H383" s="547"/>
      <c r="I383" s="458">
        <f>SUM(I377:K382)</f>
        <v>4558023</v>
      </c>
      <c r="J383" s="458"/>
      <c r="K383" s="458"/>
      <c r="L383" s="117"/>
      <c r="M383" s="458">
        <f>SUM(M377:O382)</f>
        <v>0</v>
      </c>
      <c r="N383" s="458"/>
      <c r="O383" s="458"/>
      <c r="P383" s="117"/>
      <c r="Q383" s="458">
        <f>SUM(Q377:S382)</f>
        <v>0</v>
      </c>
      <c r="R383" s="458"/>
      <c r="S383" s="458"/>
      <c r="T383" s="117"/>
      <c r="U383" s="458">
        <f>SUM(U377:W382)</f>
        <v>0</v>
      </c>
      <c r="V383" s="458"/>
      <c r="W383" s="458"/>
      <c r="X383" s="117"/>
      <c r="Y383" s="458">
        <f>SUM(Y377:AA382)</f>
        <v>757610</v>
      </c>
      <c r="Z383" s="458"/>
      <c r="AA383" s="458"/>
      <c r="AB383" s="94">
        <f>SUM(AB377:AB382)</f>
        <v>5315633</v>
      </c>
    </row>
    <row r="384" spans="1:28" ht="14.25" customHeight="1" thickTop="1">
      <c r="A384" s="6"/>
      <c r="B384" s="563" t="s">
        <v>395</v>
      </c>
      <c r="C384" s="563"/>
      <c r="D384" s="563"/>
      <c r="E384" s="563"/>
      <c r="F384" s="563"/>
      <c r="G384" s="563"/>
      <c r="H384" s="563"/>
      <c r="I384" s="563"/>
      <c r="J384" s="563"/>
      <c r="K384" s="563"/>
      <c r="L384" s="563"/>
      <c r="M384" s="563"/>
      <c r="N384" s="563"/>
      <c r="O384" s="563"/>
      <c r="P384" s="563"/>
      <c r="Q384" s="563"/>
      <c r="R384" s="563"/>
      <c r="S384" s="563"/>
      <c r="T384" s="563"/>
      <c r="U384" s="563"/>
      <c r="V384" s="563"/>
      <c r="W384" s="563"/>
      <c r="X384" s="563"/>
      <c r="Y384" s="563"/>
      <c r="Z384" s="563"/>
      <c r="AA384" s="6"/>
      <c r="AB384" s="6"/>
    </row>
    <row r="385" spans="1:28" s="20" customFormat="1" ht="14.25" customHeight="1" thickBot="1">
      <c r="A385" s="85"/>
      <c r="B385" s="271" t="s">
        <v>396</v>
      </c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  <c r="Y385" s="271"/>
      <c r="Z385" s="6"/>
      <c r="AA385" s="6"/>
      <c r="AB385" s="6"/>
    </row>
    <row r="386" spans="1:28" ht="16.5" customHeight="1" thickTop="1">
      <c r="A386" s="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6"/>
      <c r="AA386" s="6"/>
      <c r="AB386" s="6"/>
    </row>
    <row r="387" spans="1:28" ht="13.5" customHeight="1">
      <c r="A387" s="6"/>
      <c r="B387" s="86" t="s">
        <v>24</v>
      </c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271" t="s">
        <v>364</v>
      </c>
      <c r="N387" s="271"/>
      <c r="O387" s="271"/>
      <c r="P387" s="271"/>
      <c r="Q387" s="271"/>
      <c r="R387" s="271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4.25" customHeight="1">
      <c r="A388" s="3"/>
      <c r="B388" s="267" t="s">
        <v>422</v>
      </c>
      <c r="C388" s="267"/>
      <c r="D388" s="267"/>
      <c r="E388" s="267"/>
      <c r="F388" s="267"/>
      <c r="G388" s="267"/>
      <c r="H388" s="267"/>
      <c r="I388" s="267"/>
      <c r="J388" s="267"/>
      <c r="K388" s="267"/>
      <c r="L388" s="267"/>
      <c r="M388" s="267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6"/>
      <c r="Z388" s="6"/>
      <c r="AA388" s="6"/>
      <c r="AB388" s="6"/>
    </row>
    <row r="389" spans="1:28" ht="14.25" customHeight="1">
      <c r="A389" s="6"/>
      <c r="B389" s="267" t="str">
        <f>B165</f>
        <v>31august 2007</v>
      </c>
      <c r="C389" s="267"/>
      <c r="D389" s="267"/>
      <c r="E389" s="267"/>
      <c r="F389" s="267"/>
      <c r="G389" s="267"/>
      <c r="H389" s="267"/>
      <c r="I389" s="267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8.75" customHeight="1">
      <c r="A390" s="6"/>
      <c r="B390" s="141" t="s">
        <v>188</v>
      </c>
      <c r="C390" s="143"/>
      <c r="D390" s="143"/>
      <c r="E390" s="143"/>
      <c r="F390" s="143"/>
      <c r="G390" s="143"/>
      <c r="H390" s="143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s="20" customFormat="1" ht="0.75" customHeight="1" hidden="1">
      <c r="A391" s="75"/>
      <c r="B391" s="153" t="s">
        <v>189</v>
      </c>
      <c r="C391" s="143"/>
      <c r="D391" s="143"/>
      <c r="E391" s="143"/>
      <c r="F391" s="143"/>
      <c r="G391" s="143"/>
      <c r="H391" s="143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5.75" customHeight="1">
      <c r="A392" s="6"/>
      <c r="B392" s="142" t="s">
        <v>382</v>
      </c>
      <c r="C392" s="143"/>
      <c r="D392" s="143"/>
      <c r="E392" s="143"/>
      <c r="F392" s="143"/>
      <c r="G392" s="143"/>
      <c r="H392" s="143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4.25" customHeight="1">
      <c r="A393" s="154"/>
      <c r="B393" s="603" t="s">
        <v>190</v>
      </c>
      <c r="C393" s="603"/>
      <c r="D393" s="603"/>
      <c r="E393" s="603"/>
      <c r="F393" s="603"/>
      <c r="G393" s="603"/>
      <c r="H393" s="603"/>
      <c r="I393" s="603"/>
      <c r="J393" s="603"/>
      <c r="K393" s="603"/>
      <c r="L393" s="603"/>
      <c r="M393" s="603"/>
      <c r="N393" s="603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</row>
    <row r="394" spans="1:28" ht="14.25" customHeight="1">
      <c r="A394" s="154"/>
      <c r="B394" s="155"/>
      <c r="C394" s="156"/>
      <c r="D394" s="154"/>
      <c r="E394" s="155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</row>
    <row r="395" spans="1:28" ht="14.25" customHeight="1">
      <c r="A395" s="154"/>
      <c r="B395" s="157"/>
      <c r="C395" s="157"/>
      <c r="D395" s="154"/>
      <c r="E395" s="154"/>
      <c r="F395" s="154"/>
      <c r="G395" s="154"/>
      <c r="H395" s="154"/>
      <c r="I395" s="154"/>
      <c r="J395" s="666" t="s">
        <v>369</v>
      </c>
      <c r="K395" s="666"/>
      <c r="L395" s="666"/>
      <c r="M395" s="666"/>
      <c r="N395" s="218"/>
      <c r="O395" s="666" t="s">
        <v>370</v>
      </c>
      <c r="P395" s="666"/>
      <c r="Q395" s="666"/>
      <c r="R395" s="666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</row>
    <row r="396" spans="1:28" ht="14.25" customHeight="1" thickBot="1">
      <c r="A396" s="154"/>
      <c r="B396" s="157"/>
      <c r="C396" s="157"/>
      <c r="D396" s="154"/>
      <c r="E396" s="154"/>
      <c r="F396" s="154"/>
      <c r="G396" s="154"/>
      <c r="H396" s="154"/>
      <c r="I396" s="154"/>
      <c r="J396" s="154"/>
      <c r="K396" s="662" t="s">
        <v>319</v>
      </c>
      <c r="L396" s="662"/>
      <c r="M396" s="662"/>
      <c r="N396" s="154"/>
      <c r="O396" s="154"/>
      <c r="P396" s="662" t="s">
        <v>319</v>
      </c>
      <c r="Q396" s="662"/>
      <c r="R396" s="662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</row>
    <row r="397" spans="1:28" ht="14.25" customHeight="1">
      <c r="A397" s="154"/>
      <c r="B397" s="157"/>
      <c r="C397" s="157"/>
      <c r="D397" s="157"/>
      <c r="E397" s="603" t="s">
        <v>323</v>
      </c>
      <c r="F397" s="603"/>
      <c r="G397" s="603"/>
      <c r="H397" s="603"/>
      <c r="I397" s="154"/>
      <c r="J397" s="154"/>
      <c r="K397" s="663">
        <v>0.522</v>
      </c>
      <c r="L397" s="663"/>
      <c r="M397" s="663"/>
      <c r="N397" s="217"/>
      <c r="O397" s="217"/>
      <c r="P397" s="601">
        <v>0.56</v>
      </c>
      <c r="Q397" s="601"/>
      <c r="R397" s="601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</row>
    <row r="398" spans="1:28" ht="14.25" customHeight="1">
      <c r="A398" s="154"/>
      <c r="B398" s="157"/>
      <c r="C398" s="157"/>
      <c r="D398" s="157"/>
      <c r="E398" s="603" t="s">
        <v>324</v>
      </c>
      <c r="F398" s="603"/>
      <c r="G398" s="603"/>
      <c r="H398" s="603"/>
      <c r="I398" s="154"/>
      <c r="J398" s="154"/>
      <c r="K398" s="663">
        <v>0.702804</v>
      </c>
      <c r="L398" s="663"/>
      <c r="M398" s="663"/>
      <c r="N398" s="217"/>
      <c r="O398" s="217"/>
      <c r="P398" s="601">
        <v>0.702804</v>
      </c>
      <c r="Q398" s="601"/>
      <c r="R398" s="601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</row>
    <row r="399" spans="1:28" ht="14.25" customHeight="1">
      <c r="A399" s="154"/>
      <c r="B399" s="157"/>
      <c r="C399" s="154"/>
      <c r="D399" s="154"/>
      <c r="E399" s="154"/>
      <c r="F399" s="154"/>
      <c r="G399" s="154"/>
      <c r="H399" s="154"/>
      <c r="I399" s="154"/>
      <c r="J399" s="154"/>
      <c r="K399" s="565"/>
      <c r="L399" s="565"/>
      <c r="M399" s="565"/>
      <c r="N399" s="158"/>
      <c r="O399" s="158"/>
      <c r="P399" s="602"/>
      <c r="Q399" s="602"/>
      <c r="R399" s="602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</row>
    <row r="400" spans="1:28" s="12" customFormat="1" ht="12" customHeight="1">
      <c r="A400" s="159"/>
      <c r="B400" s="157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</row>
    <row r="401" spans="1:28" ht="12.75" customHeight="1">
      <c r="A401" s="154"/>
      <c r="B401" s="67"/>
      <c r="C401" s="130" t="s">
        <v>192</v>
      </c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</row>
    <row r="402" spans="1:28" ht="15">
      <c r="A402" s="154"/>
      <c r="B402" s="97"/>
      <c r="C402" s="348" t="s">
        <v>193</v>
      </c>
      <c r="D402" s="348"/>
      <c r="E402" s="348"/>
      <c r="F402" s="348"/>
      <c r="G402" s="348"/>
      <c r="H402" s="348"/>
      <c r="I402" s="348"/>
      <c r="J402" s="348"/>
      <c r="K402" s="348"/>
      <c r="L402" s="348"/>
      <c r="M402" s="348"/>
      <c r="N402" s="348"/>
      <c r="O402" s="348"/>
      <c r="P402" s="348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9"/>
      <c r="AB402" s="99"/>
    </row>
    <row r="403" spans="1:28" ht="29.25" customHeight="1">
      <c r="A403" s="154"/>
      <c r="B403" s="6"/>
      <c r="C403" s="205">
        <v>-1</v>
      </c>
      <c r="D403" s="84"/>
      <c r="E403" s="206" t="s">
        <v>27</v>
      </c>
      <c r="F403" s="84"/>
      <c r="G403" s="84"/>
      <c r="H403" s="84"/>
      <c r="I403" s="84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604" t="s">
        <v>319</v>
      </c>
      <c r="V403" s="336"/>
      <c r="W403" s="336"/>
      <c r="X403" s="336"/>
      <c r="Y403" s="604" t="s">
        <v>333</v>
      </c>
      <c r="Z403" s="336"/>
      <c r="AA403" s="336"/>
      <c r="AB403" s="336"/>
    </row>
    <row r="404" spans="1:28" ht="15">
      <c r="A404" s="154"/>
      <c r="B404" s="6"/>
      <c r="D404" s="38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12"/>
      <c r="W404" s="661"/>
      <c r="X404" s="661"/>
      <c r="Y404" s="37"/>
      <c r="Z404" s="12"/>
      <c r="AA404" s="661"/>
      <c r="AB404" s="661"/>
    </row>
    <row r="405" spans="1:28" ht="15.75" customHeight="1" thickBot="1">
      <c r="A405" s="154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15"/>
      <c r="T405" s="15"/>
      <c r="U405" s="559" t="s">
        <v>397</v>
      </c>
      <c r="V405" s="605"/>
      <c r="W405" s="559" t="s">
        <v>398</v>
      </c>
      <c r="X405" s="559"/>
      <c r="Y405" s="559" t="s">
        <v>397</v>
      </c>
      <c r="Z405" s="605"/>
      <c r="AA405" s="559" t="s">
        <v>398</v>
      </c>
      <c r="AB405" s="559"/>
    </row>
    <row r="406" spans="1:28" ht="15">
      <c r="A406" s="154"/>
      <c r="B406" s="713" t="s">
        <v>194</v>
      </c>
      <c r="C406" s="713"/>
      <c r="D406" s="713"/>
      <c r="E406" s="713"/>
      <c r="F406" s="713"/>
      <c r="G406" s="713"/>
      <c r="H406" s="713"/>
      <c r="I406" s="713"/>
      <c r="J406" s="713"/>
      <c r="K406" s="713"/>
      <c r="L406" s="713"/>
      <c r="M406" s="713"/>
      <c r="N406" s="713"/>
      <c r="O406" s="713"/>
      <c r="P406" s="713"/>
      <c r="Q406" s="713"/>
      <c r="R406" s="713"/>
      <c r="S406" s="713"/>
      <c r="T406" s="713"/>
      <c r="U406" s="373">
        <v>242933</v>
      </c>
      <c r="V406" s="373"/>
      <c r="W406" s="373"/>
      <c r="X406" s="373"/>
      <c r="Y406" s="373">
        <v>345663</v>
      </c>
      <c r="Z406" s="373"/>
      <c r="AA406" s="373"/>
      <c r="AB406" s="373"/>
    </row>
    <row r="407" spans="1:28" ht="14.25" customHeight="1">
      <c r="A407" s="154"/>
      <c r="B407" s="294" t="s">
        <v>195</v>
      </c>
      <c r="C407" s="294"/>
      <c r="D407" s="294"/>
      <c r="E407" s="294"/>
      <c r="F407" s="294"/>
      <c r="G407" s="294"/>
      <c r="H407" s="294"/>
      <c r="I407" s="294"/>
      <c r="J407" s="294"/>
      <c r="K407" s="294"/>
      <c r="L407" s="294"/>
      <c r="M407" s="294"/>
      <c r="N407" s="294"/>
      <c r="O407" s="294"/>
      <c r="P407" s="294"/>
      <c r="Q407" s="294"/>
      <c r="R407" s="294"/>
      <c r="S407" s="294"/>
      <c r="T407" s="294"/>
      <c r="U407" s="276">
        <v>3136327</v>
      </c>
      <c r="V407" s="276"/>
      <c r="W407" s="276">
        <v>2260120</v>
      </c>
      <c r="X407" s="276"/>
      <c r="Y407" s="276">
        <v>4462591</v>
      </c>
      <c r="Z407" s="276"/>
      <c r="AA407" s="276">
        <v>3215860</v>
      </c>
      <c r="AB407" s="276"/>
    </row>
    <row r="408" spans="1:28" ht="12" customHeight="1">
      <c r="A408" s="154"/>
      <c r="B408" s="294" t="s">
        <v>196</v>
      </c>
      <c r="C408" s="294"/>
      <c r="D408" s="294"/>
      <c r="E408" s="294"/>
      <c r="F408" s="294"/>
      <c r="G408" s="294"/>
      <c r="H408" s="294"/>
      <c r="I408" s="294"/>
      <c r="J408" s="294"/>
      <c r="K408" s="294"/>
      <c r="L408" s="294"/>
      <c r="M408" s="294"/>
      <c r="N408" s="294"/>
      <c r="O408" s="294"/>
      <c r="P408" s="294"/>
      <c r="Q408" s="294"/>
      <c r="R408" s="294"/>
      <c r="S408" s="294"/>
      <c r="T408" s="294"/>
      <c r="U408" s="275">
        <v>32343</v>
      </c>
      <c r="V408" s="275"/>
      <c r="W408" s="275">
        <v>14105</v>
      </c>
      <c r="X408" s="275"/>
      <c r="Y408" s="275">
        <v>46020</v>
      </c>
      <c r="Z408" s="275"/>
      <c r="AA408" s="275">
        <v>20070</v>
      </c>
      <c r="AB408" s="275"/>
    </row>
    <row r="409" spans="1:28" ht="17.25" customHeight="1" thickBot="1">
      <c r="A409" s="154"/>
      <c r="B409" s="363" t="s">
        <v>180</v>
      </c>
      <c r="C409" s="363"/>
      <c r="D409" s="363"/>
      <c r="E409" s="363"/>
      <c r="F409" s="363"/>
      <c r="G409" s="363"/>
      <c r="H409" s="363"/>
      <c r="I409" s="363"/>
      <c r="J409" s="363"/>
      <c r="K409" s="363"/>
      <c r="L409" s="363"/>
      <c r="M409" s="363"/>
      <c r="N409" s="363"/>
      <c r="O409" s="363"/>
      <c r="P409" s="363"/>
      <c r="Q409" s="363"/>
      <c r="R409" s="363"/>
      <c r="S409" s="363"/>
      <c r="T409" s="363"/>
      <c r="U409" s="235">
        <f>SUM(U406:V408)</f>
        <v>3411603</v>
      </c>
      <c r="V409" s="712"/>
      <c r="W409" s="235">
        <f>SUM(W406:X408)</f>
        <v>2274225</v>
      </c>
      <c r="X409" s="712"/>
      <c r="Y409" s="235">
        <f>SUM(Y406:Y408)</f>
        <v>4854274</v>
      </c>
      <c r="Z409" s="712"/>
      <c r="AA409" s="235">
        <f>AA407+AA408</f>
        <v>3235930</v>
      </c>
      <c r="AB409" s="712"/>
    </row>
    <row r="410" spans="1:28" ht="14.25" customHeight="1" thickTop="1">
      <c r="A410" s="154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15"/>
      <c r="T410" s="15"/>
      <c r="U410" s="15"/>
      <c r="V410" s="122"/>
      <c r="W410" s="122"/>
      <c r="X410" s="122"/>
      <c r="Y410" s="123"/>
      <c r="Z410" s="122"/>
      <c r="AA410" s="122"/>
      <c r="AB410" s="122"/>
    </row>
    <row r="411" spans="1:28" ht="18.75" customHeight="1">
      <c r="A411" s="154"/>
      <c r="B411" s="61" t="s">
        <v>197</v>
      </c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15"/>
      <c r="T411" s="15"/>
      <c r="U411" s="15"/>
      <c r="V411" s="82"/>
      <c r="W411" s="82"/>
      <c r="X411" s="82"/>
      <c r="Y411" s="82"/>
      <c r="Z411" s="82"/>
      <c r="AA411" s="82"/>
      <c r="AB411" s="82"/>
    </row>
    <row r="412" spans="1:28" ht="15" customHeight="1">
      <c r="A412" s="154"/>
      <c r="B412" s="294" t="s">
        <v>198</v>
      </c>
      <c r="C412" s="294"/>
      <c r="D412" s="294"/>
      <c r="E412" s="294"/>
      <c r="F412" s="294"/>
      <c r="G412" s="294"/>
      <c r="H412" s="294"/>
      <c r="I412" s="294"/>
      <c r="J412" s="294"/>
      <c r="K412" s="294"/>
      <c r="L412" s="294"/>
      <c r="M412" s="294"/>
      <c r="N412" s="294"/>
      <c r="O412" s="294"/>
      <c r="P412" s="294"/>
      <c r="Q412" s="294"/>
      <c r="R412" s="294"/>
      <c r="S412" s="294"/>
      <c r="T412" s="294"/>
      <c r="U412" s="276">
        <v>147651</v>
      </c>
      <c r="V412" s="276"/>
      <c r="W412" s="276">
        <v>303152</v>
      </c>
      <c r="X412" s="276"/>
      <c r="Y412" s="276">
        <v>210088</v>
      </c>
      <c r="Z412" s="276"/>
      <c r="AA412" s="276">
        <v>431347</v>
      </c>
      <c r="AB412" s="276"/>
    </row>
    <row r="413" spans="1:28" ht="13.5" customHeight="1">
      <c r="A413" s="154"/>
      <c r="B413" s="294" t="s">
        <v>199</v>
      </c>
      <c r="C413" s="294"/>
      <c r="D413" s="294"/>
      <c r="E413" s="294"/>
      <c r="F413" s="294"/>
      <c r="G413" s="294"/>
      <c r="H413" s="294"/>
      <c r="I413" s="294"/>
      <c r="J413" s="294"/>
      <c r="K413" s="294"/>
      <c r="L413" s="294"/>
      <c r="M413" s="294"/>
      <c r="N413" s="294"/>
      <c r="O413" s="294"/>
      <c r="P413" s="294"/>
      <c r="Q413" s="294"/>
      <c r="R413" s="294"/>
      <c r="S413" s="294"/>
      <c r="T413" s="294"/>
      <c r="U413" s="276"/>
      <c r="V413" s="276"/>
      <c r="W413" s="276"/>
      <c r="X413" s="276"/>
      <c r="Y413" s="276"/>
      <c r="Z413" s="276"/>
      <c r="AA413" s="276"/>
      <c r="AB413" s="276"/>
    </row>
    <row r="414" spans="1:28" ht="13.5" customHeight="1">
      <c r="A414" s="154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94" t="s">
        <v>399</v>
      </c>
      <c r="N414" s="294"/>
      <c r="O414" s="294"/>
      <c r="P414" s="200"/>
      <c r="Q414" s="200"/>
      <c r="R414" s="200"/>
      <c r="S414" s="200"/>
      <c r="T414" s="200"/>
      <c r="U414" s="174"/>
      <c r="V414" s="174"/>
      <c r="W414" s="276">
        <v>37404</v>
      </c>
      <c r="X414" s="276"/>
      <c r="Y414" s="174"/>
      <c r="Z414" s="174"/>
      <c r="AA414" s="276">
        <v>53221</v>
      </c>
      <c r="AB414" s="276"/>
    </row>
    <row r="415" spans="1:28" ht="13.5" customHeight="1">
      <c r="A415" s="154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93" t="s">
        <v>400</v>
      </c>
      <c r="N415" s="293"/>
      <c r="O415" s="293"/>
      <c r="P415" s="200"/>
      <c r="Q415" s="200"/>
      <c r="R415" s="200"/>
      <c r="S415" s="200"/>
      <c r="T415" s="200"/>
      <c r="U415" s="276">
        <v>144541</v>
      </c>
      <c r="V415" s="276"/>
      <c r="W415" s="174"/>
      <c r="X415" s="174"/>
      <c r="Y415" s="276">
        <v>205663</v>
      </c>
      <c r="Z415" s="276"/>
      <c r="AA415" s="174"/>
      <c r="AB415" s="174"/>
    </row>
    <row r="416" spans="1:28" ht="15.75" customHeight="1">
      <c r="A416" s="154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94" t="s">
        <v>200</v>
      </c>
      <c r="N416" s="294"/>
      <c r="O416" s="294"/>
      <c r="P416" s="200"/>
      <c r="Q416" s="200"/>
      <c r="R416" s="200"/>
      <c r="S416" s="200"/>
      <c r="T416" s="200"/>
      <c r="U416" s="276">
        <v>1647106</v>
      </c>
      <c r="V416" s="276"/>
      <c r="W416" s="276">
        <v>473198</v>
      </c>
      <c r="X416" s="276"/>
      <c r="Y416" s="276">
        <v>2343621</v>
      </c>
      <c r="Z416" s="276"/>
      <c r="AA416" s="276">
        <v>673300</v>
      </c>
      <c r="AB416" s="276"/>
    </row>
    <row r="417" spans="1:28" ht="13.5" customHeight="1">
      <c r="A417" s="154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94" t="s">
        <v>201</v>
      </c>
      <c r="N417" s="294"/>
      <c r="O417" s="294"/>
      <c r="P417" s="200"/>
      <c r="Q417" s="200"/>
      <c r="R417" s="200"/>
      <c r="S417" s="200"/>
      <c r="T417" s="200"/>
      <c r="U417" s="276">
        <v>397974</v>
      </c>
      <c r="V417" s="276"/>
      <c r="W417" s="276">
        <v>200316</v>
      </c>
      <c r="X417" s="276"/>
      <c r="Y417" s="276">
        <v>566266</v>
      </c>
      <c r="Z417" s="276"/>
      <c r="AA417" s="276">
        <v>285024</v>
      </c>
      <c r="AB417" s="276"/>
    </row>
    <row r="418" spans="1:28" ht="12" customHeight="1">
      <c r="A418" s="154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94" t="s">
        <v>202</v>
      </c>
      <c r="N418" s="294"/>
      <c r="O418" s="294"/>
      <c r="P418" s="294"/>
      <c r="Q418" s="294"/>
      <c r="R418" s="200"/>
      <c r="S418" s="200"/>
      <c r="T418" s="200"/>
      <c r="U418" s="276">
        <v>130539</v>
      </c>
      <c r="V418" s="276"/>
      <c r="W418" s="276">
        <v>263886</v>
      </c>
      <c r="X418" s="276"/>
      <c r="Y418" s="276">
        <v>185740</v>
      </c>
      <c r="Z418" s="276"/>
      <c r="AA418" s="276">
        <v>375476</v>
      </c>
      <c r="AB418" s="276"/>
    </row>
    <row r="419" spans="1:28" ht="12.75" customHeight="1">
      <c r="A419" s="154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94" t="s">
        <v>203</v>
      </c>
      <c r="N419" s="294"/>
      <c r="O419" s="294"/>
      <c r="P419" s="294"/>
      <c r="Q419" s="294"/>
      <c r="R419" s="200"/>
      <c r="S419" s="200"/>
      <c r="T419" s="200"/>
      <c r="U419" s="276">
        <v>2087</v>
      </c>
      <c r="V419" s="276"/>
      <c r="W419" s="276">
        <v>211753</v>
      </c>
      <c r="X419" s="276"/>
      <c r="Y419" s="276">
        <v>2970</v>
      </c>
      <c r="Z419" s="276"/>
      <c r="AA419" s="276">
        <v>301297</v>
      </c>
      <c r="AB419" s="276"/>
    </row>
    <row r="420" spans="1:28" ht="16.5" customHeight="1">
      <c r="A420" s="154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94" t="s">
        <v>204</v>
      </c>
      <c r="N420" s="294"/>
      <c r="O420" s="294"/>
      <c r="P420" s="200"/>
      <c r="Q420" s="200"/>
      <c r="R420" s="200"/>
      <c r="S420" s="200"/>
      <c r="T420" s="200"/>
      <c r="U420" s="276">
        <v>10500</v>
      </c>
      <c r="V420" s="276"/>
      <c r="W420" s="276">
        <v>55395</v>
      </c>
      <c r="X420" s="276"/>
      <c r="Y420" s="276">
        <v>14940</v>
      </c>
      <c r="Z420" s="276"/>
      <c r="AA420" s="276">
        <v>78820</v>
      </c>
      <c r="AB420" s="276"/>
    </row>
    <row r="421" spans="1:28" ht="16.5" customHeight="1">
      <c r="A421" s="154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94" t="s">
        <v>205</v>
      </c>
      <c r="N421" s="294"/>
      <c r="O421" s="294"/>
      <c r="P421" s="200"/>
      <c r="Q421" s="200"/>
      <c r="R421" s="200"/>
      <c r="S421" s="200"/>
      <c r="T421" s="200"/>
      <c r="U421" s="276">
        <v>85697</v>
      </c>
      <c r="V421" s="276"/>
      <c r="W421" s="276">
        <v>133701</v>
      </c>
      <c r="X421" s="276"/>
      <c r="Y421" s="276">
        <v>121936</v>
      </c>
      <c r="Z421" s="276"/>
      <c r="AA421" s="276">
        <v>190239</v>
      </c>
      <c r="AB421" s="276"/>
    </row>
    <row r="422" spans="1:28" ht="14.25" customHeight="1">
      <c r="A422" s="154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94" t="s">
        <v>339</v>
      </c>
      <c r="N422" s="294"/>
      <c r="O422" s="294"/>
      <c r="P422" s="200"/>
      <c r="Q422" s="200"/>
      <c r="R422" s="200"/>
      <c r="S422" s="200"/>
      <c r="T422" s="200"/>
      <c r="U422" s="276">
        <v>2038</v>
      </c>
      <c r="V422" s="276"/>
      <c r="W422" s="276"/>
      <c r="X422" s="276"/>
      <c r="Y422" s="276">
        <v>2900</v>
      </c>
      <c r="Z422" s="276"/>
      <c r="AA422" s="276"/>
      <c r="AB422" s="276"/>
    </row>
    <row r="423" spans="1:28" ht="16.5" customHeight="1">
      <c r="A423" s="154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94" t="s">
        <v>401</v>
      </c>
      <c r="N423" s="294"/>
      <c r="O423" s="294"/>
      <c r="P423" s="294"/>
      <c r="Q423" s="294"/>
      <c r="R423" s="294"/>
      <c r="S423" s="200"/>
      <c r="T423" s="200"/>
      <c r="U423" s="276">
        <v>86422</v>
      </c>
      <c r="V423" s="276"/>
      <c r="W423" s="276">
        <v>171528</v>
      </c>
      <c r="X423" s="276"/>
      <c r="Y423" s="276">
        <v>122967</v>
      </c>
      <c r="Z423" s="276"/>
      <c r="AA423" s="276">
        <v>244062</v>
      </c>
      <c r="AB423" s="276"/>
    </row>
    <row r="424" spans="1:28" s="15" customFormat="1" ht="12.75" customHeight="1">
      <c r="A424" s="6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94" t="s">
        <v>402</v>
      </c>
      <c r="N424" s="294"/>
      <c r="O424" s="294"/>
      <c r="P424" s="294"/>
      <c r="Q424" s="294"/>
      <c r="R424" s="294"/>
      <c r="S424" s="200"/>
      <c r="T424" s="200"/>
      <c r="U424" s="276">
        <v>608465</v>
      </c>
      <c r="V424" s="276"/>
      <c r="W424" s="276">
        <v>249256</v>
      </c>
      <c r="X424" s="276"/>
      <c r="Y424" s="276">
        <v>865768</v>
      </c>
      <c r="Z424" s="276"/>
      <c r="AA424" s="276">
        <v>354659</v>
      </c>
      <c r="AB424" s="276"/>
    </row>
    <row r="425" spans="1:28" ht="12.75">
      <c r="A425" s="6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94" t="s">
        <v>206</v>
      </c>
      <c r="N425" s="294"/>
      <c r="O425" s="294"/>
      <c r="P425" s="294"/>
      <c r="Q425" s="200"/>
      <c r="R425" s="200"/>
      <c r="S425" s="200"/>
      <c r="T425" s="200"/>
      <c r="U425" s="276"/>
      <c r="V425" s="276"/>
      <c r="W425" s="276">
        <v>141342</v>
      </c>
      <c r="X425" s="276"/>
      <c r="Y425" s="276"/>
      <c r="Z425" s="276"/>
      <c r="AA425" s="276">
        <v>201112</v>
      </c>
      <c r="AB425" s="276"/>
    </row>
    <row r="426" spans="1:28" ht="13.5" customHeight="1">
      <c r="A426" s="6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94" t="s">
        <v>340</v>
      </c>
      <c r="N426" s="294"/>
      <c r="O426" s="294"/>
      <c r="P426" s="200"/>
      <c r="Q426" s="200"/>
      <c r="R426" s="200"/>
      <c r="S426" s="200"/>
      <c r="T426" s="200"/>
      <c r="U426" s="276">
        <v>3027</v>
      </c>
      <c r="V426" s="276"/>
      <c r="W426" s="276"/>
      <c r="X426" s="276"/>
      <c r="Y426" s="276">
        <v>4307</v>
      </c>
      <c r="Z426" s="276"/>
      <c r="AA426" s="276"/>
      <c r="AB426" s="276"/>
    </row>
    <row r="427" spans="1:28" ht="14.25" customHeight="1">
      <c r="A427" s="6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94" t="s">
        <v>207</v>
      </c>
      <c r="N427" s="294"/>
      <c r="O427" s="294"/>
      <c r="P427" s="200"/>
      <c r="Q427" s="200"/>
      <c r="R427" s="200"/>
      <c r="S427" s="200"/>
      <c r="T427" s="200"/>
      <c r="U427" s="276">
        <v>125686</v>
      </c>
      <c r="V427" s="276"/>
      <c r="W427" s="276"/>
      <c r="X427" s="276"/>
      <c r="Y427" s="276">
        <v>178835</v>
      </c>
      <c r="Z427" s="276"/>
      <c r="AA427" s="276"/>
      <c r="AB427" s="276"/>
    </row>
    <row r="428" spans="1:28" ht="15.75" customHeight="1">
      <c r="A428" s="6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94" t="s">
        <v>208</v>
      </c>
      <c r="N428" s="294"/>
      <c r="O428" s="294"/>
      <c r="P428" s="200"/>
      <c r="Q428" s="200"/>
      <c r="R428" s="200"/>
      <c r="S428" s="200"/>
      <c r="T428" s="200"/>
      <c r="U428" s="276">
        <v>19870</v>
      </c>
      <c r="V428" s="276"/>
      <c r="W428" s="276">
        <v>33294</v>
      </c>
      <c r="X428" s="276"/>
      <c r="Y428" s="276">
        <v>28273</v>
      </c>
      <c r="Z428" s="276"/>
      <c r="AA428" s="276">
        <v>47373</v>
      </c>
      <c r="AB428" s="276"/>
    </row>
    <row r="429" spans="1:28" ht="17.25" customHeight="1" thickBot="1">
      <c r="A429" s="6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15"/>
      <c r="T429" s="15"/>
      <c r="U429" s="235">
        <f>SUM(U412:V428)</f>
        <v>3411603</v>
      </c>
      <c r="V429" s="530"/>
      <c r="W429" s="235">
        <f>SUM(W412:X428)</f>
        <v>2274225</v>
      </c>
      <c r="X429" s="530"/>
      <c r="Y429" s="235">
        <f>SUM(Y412:Y428)</f>
        <v>4854274</v>
      </c>
      <c r="Z429" s="222"/>
      <c r="AA429" s="235">
        <f>SUM(AA412:AA428)</f>
        <v>3235930</v>
      </c>
      <c r="AB429" s="222"/>
    </row>
    <row r="430" spans="1:28" ht="15.75" customHeight="1" thickTop="1">
      <c r="A430" s="6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5"/>
      <c r="T430" s="15"/>
      <c r="U430" s="15"/>
      <c r="V430" s="8"/>
      <c r="W430" s="8"/>
      <c r="X430" s="8"/>
      <c r="Y430" s="6"/>
      <c r="Z430" s="6"/>
      <c r="AA430" s="14"/>
      <c r="AB430" s="14"/>
    </row>
    <row r="431" spans="1:28" ht="15" customHeight="1">
      <c r="A431" s="6"/>
      <c r="B431" s="14"/>
      <c r="C431" s="38">
        <f>-(COUNT($C$403:C430)+1)</f>
        <v>-2</v>
      </c>
      <c r="D431" s="14"/>
      <c r="E431" s="66" t="s">
        <v>209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5"/>
      <c r="T431" s="15"/>
      <c r="U431" s="15"/>
      <c r="V431" s="8"/>
      <c r="W431" s="8"/>
      <c r="X431" s="8"/>
      <c r="Y431" s="6"/>
      <c r="Z431" s="6"/>
      <c r="AA431" s="14"/>
      <c r="AB431" s="14"/>
    </row>
    <row r="432" spans="1:28" ht="17.25" customHeight="1">
      <c r="A432" s="6"/>
      <c r="B432" s="6"/>
      <c r="C432" s="38"/>
      <c r="D432" s="38"/>
      <c r="E432" s="6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15"/>
      <c r="T432" s="15"/>
      <c r="U432" s="15"/>
      <c r="V432" s="124"/>
      <c r="W432" s="124"/>
      <c r="X432" s="8"/>
      <c r="Y432" s="6"/>
      <c r="Z432" s="6"/>
      <c r="AA432" s="37"/>
      <c r="AB432" s="37"/>
    </row>
    <row r="433" spans="1:28" ht="15" customHeight="1">
      <c r="A433" s="6"/>
      <c r="B433" s="430" t="s">
        <v>210</v>
      </c>
      <c r="C433" s="430"/>
      <c r="D433" s="430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  <c r="Q433" s="430"/>
      <c r="R433" s="430"/>
      <c r="S433" s="430"/>
      <c r="T433" s="430"/>
      <c r="U433" s="276">
        <v>637616</v>
      </c>
      <c r="V433" s="276"/>
      <c r="W433" s="276">
        <v>467482</v>
      </c>
      <c r="X433" s="276"/>
      <c r="Y433" s="276">
        <v>907246</v>
      </c>
      <c r="Z433" s="276"/>
      <c r="AA433" s="276">
        <v>665167</v>
      </c>
      <c r="AB433" s="276"/>
    </row>
    <row r="434" spans="1:28" ht="15" customHeight="1">
      <c r="A434" s="6"/>
      <c r="B434" s="430" t="s">
        <v>211</v>
      </c>
      <c r="C434" s="430"/>
      <c r="D434" s="430"/>
      <c r="E434" s="430"/>
      <c r="F434" s="430"/>
      <c r="G434" s="430"/>
      <c r="H434" s="430"/>
      <c r="I434" s="430"/>
      <c r="J434" s="430"/>
      <c r="K434" s="430"/>
      <c r="L434" s="430"/>
      <c r="M434" s="430"/>
      <c r="N434" s="430"/>
      <c r="O434" s="430"/>
      <c r="P434" s="430"/>
      <c r="Q434" s="430"/>
      <c r="R434" s="430"/>
      <c r="S434" s="430"/>
      <c r="T434" s="430"/>
      <c r="U434" s="276">
        <v>337199</v>
      </c>
      <c r="V434" s="276"/>
      <c r="W434" s="276">
        <v>331406</v>
      </c>
      <c r="X434" s="276"/>
      <c r="Y434" s="276">
        <v>479791</v>
      </c>
      <c r="Z434" s="276"/>
      <c r="AA434" s="276">
        <v>471548</v>
      </c>
      <c r="AB434" s="276"/>
    </row>
    <row r="435" spans="1:28" ht="15" customHeight="1">
      <c r="A435" s="6"/>
      <c r="B435" s="430" t="s">
        <v>212</v>
      </c>
      <c r="C435" s="430"/>
      <c r="D435" s="430"/>
      <c r="E435" s="430"/>
      <c r="F435" s="430"/>
      <c r="G435" s="430"/>
      <c r="H435" s="430"/>
      <c r="I435" s="430"/>
      <c r="J435" s="430"/>
      <c r="K435" s="430"/>
      <c r="L435" s="430"/>
      <c r="M435" s="430"/>
      <c r="N435" s="430"/>
      <c r="O435" s="430"/>
      <c r="P435" s="430"/>
      <c r="Q435" s="430"/>
      <c r="R435" s="430"/>
      <c r="S435" s="430"/>
      <c r="T435" s="430"/>
      <c r="U435" s="276">
        <v>75908</v>
      </c>
      <c r="V435" s="276"/>
      <c r="W435" s="276">
        <v>76118</v>
      </c>
      <c r="X435" s="276"/>
      <c r="Y435" s="276">
        <v>108007</v>
      </c>
      <c r="Z435" s="276"/>
      <c r="AA435" s="276">
        <v>108306</v>
      </c>
      <c r="AB435" s="276"/>
    </row>
    <row r="436" spans="1:28" ht="15" customHeight="1">
      <c r="A436" s="6"/>
      <c r="B436" s="430" t="s">
        <v>213</v>
      </c>
      <c r="C436" s="430"/>
      <c r="D436" s="430"/>
      <c r="E436" s="430"/>
      <c r="F436" s="430"/>
      <c r="G436" s="430"/>
      <c r="H436" s="430"/>
      <c r="I436" s="430"/>
      <c r="J436" s="430"/>
      <c r="K436" s="430"/>
      <c r="L436" s="430"/>
      <c r="M436" s="430"/>
      <c r="N436" s="430"/>
      <c r="O436" s="430"/>
      <c r="P436" s="430"/>
      <c r="Q436" s="430"/>
      <c r="R436" s="430"/>
      <c r="S436" s="430"/>
      <c r="T436" s="430"/>
      <c r="U436" s="276">
        <v>92764</v>
      </c>
      <c r="V436" s="276"/>
      <c r="W436" s="276">
        <v>72508</v>
      </c>
      <c r="X436" s="276"/>
      <c r="Y436" s="276">
        <v>131991</v>
      </c>
      <c r="Z436" s="276"/>
      <c r="AA436" s="276">
        <v>103170</v>
      </c>
      <c r="AB436" s="276"/>
    </row>
    <row r="437" spans="1:28" ht="15" customHeight="1">
      <c r="A437" s="6"/>
      <c r="B437" s="430" t="s">
        <v>214</v>
      </c>
      <c r="C437" s="430"/>
      <c r="D437" s="430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  <c r="Q437" s="430"/>
      <c r="R437" s="430"/>
      <c r="S437" s="430"/>
      <c r="T437" s="430"/>
      <c r="U437" s="276">
        <v>111511</v>
      </c>
      <c r="V437" s="276"/>
      <c r="W437" s="276">
        <v>134481</v>
      </c>
      <c r="X437" s="276"/>
      <c r="Y437" s="276">
        <v>158666</v>
      </c>
      <c r="Z437" s="276"/>
      <c r="AA437" s="276">
        <v>191349</v>
      </c>
      <c r="AB437" s="276"/>
    </row>
    <row r="438" spans="1:28" ht="15" customHeight="1">
      <c r="A438" s="6"/>
      <c r="B438" s="430" t="s">
        <v>215</v>
      </c>
      <c r="C438" s="430"/>
      <c r="D438" s="430"/>
      <c r="E438" s="430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430"/>
      <c r="Q438" s="430"/>
      <c r="R438" s="430"/>
      <c r="S438" s="430"/>
      <c r="T438" s="430"/>
      <c r="U438" s="276">
        <v>1748426</v>
      </c>
      <c r="V438" s="276"/>
      <c r="W438" s="276">
        <v>943550</v>
      </c>
      <c r="X438" s="276"/>
      <c r="Y438" s="276">
        <v>2487786</v>
      </c>
      <c r="Z438" s="276"/>
      <c r="AA438" s="276">
        <v>1342550</v>
      </c>
      <c r="AB438" s="276"/>
    </row>
    <row r="439" spans="1:28" ht="15" customHeight="1">
      <c r="A439" s="6"/>
      <c r="B439" s="430" t="s">
        <v>216</v>
      </c>
      <c r="C439" s="430"/>
      <c r="D439" s="430"/>
      <c r="E439" s="430"/>
      <c r="F439" s="430"/>
      <c r="G439" s="430"/>
      <c r="H439" s="430"/>
      <c r="I439" s="430"/>
      <c r="J439" s="430"/>
      <c r="K439" s="430"/>
      <c r="L439" s="430"/>
      <c r="M439" s="430"/>
      <c r="N439" s="430"/>
      <c r="O439" s="430"/>
      <c r="P439" s="430"/>
      <c r="Q439" s="430"/>
      <c r="R439" s="430"/>
      <c r="S439" s="430"/>
      <c r="T439" s="430"/>
      <c r="U439" s="276">
        <v>127545</v>
      </c>
      <c r="V439" s="276"/>
      <c r="W439" s="276">
        <v>173915</v>
      </c>
      <c r="X439" s="276"/>
      <c r="Y439" s="276">
        <v>181480</v>
      </c>
      <c r="Z439" s="276"/>
      <c r="AA439" s="276">
        <v>247459</v>
      </c>
      <c r="AB439" s="276"/>
    </row>
    <row r="440" spans="1:28" ht="15" customHeight="1">
      <c r="A440" s="6"/>
      <c r="B440" s="430" t="s">
        <v>217</v>
      </c>
      <c r="C440" s="430"/>
      <c r="D440" s="430"/>
      <c r="E440" s="430"/>
      <c r="F440" s="430"/>
      <c r="G440" s="430"/>
      <c r="H440" s="430"/>
      <c r="I440" s="430"/>
      <c r="J440" s="430"/>
      <c r="K440" s="430"/>
      <c r="L440" s="430"/>
      <c r="M440" s="430"/>
      <c r="N440" s="430"/>
      <c r="O440" s="430"/>
      <c r="P440" s="430"/>
      <c r="Q440" s="430"/>
      <c r="R440" s="430"/>
      <c r="S440" s="430"/>
      <c r="T440" s="430"/>
      <c r="U440" s="276">
        <v>13471</v>
      </c>
      <c r="V440" s="276"/>
      <c r="W440" s="276">
        <v>14411</v>
      </c>
      <c r="X440" s="276"/>
      <c r="Y440" s="276">
        <v>19168</v>
      </c>
      <c r="Z440" s="276"/>
      <c r="AA440" s="276">
        <v>20505</v>
      </c>
      <c r="AB440" s="276"/>
    </row>
    <row r="441" spans="1:28" ht="15" customHeight="1">
      <c r="A441" s="6"/>
      <c r="B441" s="430" t="s">
        <v>218</v>
      </c>
      <c r="C441" s="430"/>
      <c r="D441" s="430"/>
      <c r="E441" s="430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  <c r="Q441" s="430"/>
      <c r="R441" s="430"/>
      <c r="S441" s="430"/>
      <c r="T441" s="430"/>
      <c r="U441" s="275">
        <v>1458</v>
      </c>
      <c r="V441" s="275"/>
      <c r="W441" s="275">
        <v>2700</v>
      </c>
      <c r="X441" s="275"/>
      <c r="Y441" s="275">
        <v>2075</v>
      </c>
      <c r="Z441" s="275"/>
      <c r="AA441" s="275">
        <v>3842</v>
      </c>
      <c r="AB441" s="275"/>
    </row>
    <row r="442" spans="1:28" ht="15" customHeight="1" thickBot="1">
      <c r="A442" s="6"/>
      <c r="B442" s="460" t="s">
        <v>180</v>
      </c>
      <c r="C442" s="460"/>
      <c r="D442" s="460"/>
      <c r="E442" s="460"/>
      <c r="F442" s="460"/>
      <c r="G442" s="460"/>
      <c r="H442" s="460"/>
      <c r="I442" s="460"/>
      <c r="J442" s="460"/>
      <c r="K442" s="460"/>
      <c r="L442" s="460"/>
      <c r="M442" s="460"/>
      <c r="N442" s="460"/>
      <c r="O442" s="460"/>
      <c r="P442" s="460"/>
      <c r="Q442" s="460"/>
      <c r="R442" s="460"/>
      <c r="S442" s="460"/>
      <c r="T442" s="460"/>
      <c r="U442" s="235">
        <f>SUM(U433:V441)</f>
        <v>3145898</v>
      </c>
      <c r="V442" s="222"/>
      <c r="W442" s="235">
        <f>SUM(W433:X441)</f>
        <v>2216571</v>
      </c>
      <c r="X442" s="222"/>
      <c r="Y442" s="235">
        <f>SUM(Y433:Y441)</f>
        <v>4476210</v>
      </c>
      <c r="Z442" s="235"/>
      <c r="AA442" s="235">
        <f>SUM(AA433:AA441)</f>
        <v>3153896</v>
      </c>
      <c r="AB442" s="235"/>
    </row>
    <row r="443" spans="1:28" ht="15" customHeight="1" thickTop="1">
      <c r="A443" s="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15"/>
      <c r="V443" s="14"/>
      <c r="W443" s="14"/>
      <c r="X443" s="6"/>
      <c r="Y443" s="6"/>
      <c r="Z443" s="6"/>
      <c r="AA443" s="14"/>
      <c r="AB443" s="14"/>
    </row>
    <row r="444" spans="1:28" ht="15" customHeight="1">
      <c r="A444" s="6"/>
      <c r="B444" s="37"/>
      <c r="C444" s="38">
        <f>-(COUNT($C$403:C442)+1)</f>
        <v>-3</v>
      </c>
      <c r="D444" s="37"/>
      <c r="E444" s="67" t="s">
        <v>30</v>
      </c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15"/>
      <c r="T444" s="15"/>
      <c r="U444" s="15"/>
      <c r="V444" s="37"/>
      <c r="W444" s="37"/>
      <c r="X444" s="6"/>
      <c r="Y444" s="6"/>
      <c r="Z444" s="6"/>
      <c r="AA444" s="37"/>
      <c r="AB444" s="37"/>
    </row>
    <row r="445" spans="1:28" ht="15" customHeight="1">
      <c r="A445" s="6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15"/>
      <c r="T445" s="15"/>
      <c r="U445" s="15"/>
      <c r="V445" s="67"/>
      <c r="W445" s="67"/>
      <c r="X445" s="6"/>
      <c r="Y445" s="6"/>
      <c r="Z445" s="6"/>
      <c r="AA445" s="67"/>
      <c r="AB445" s="67"/>
    </row>
    <row r="446" spans="1:28" ht="15" customHeight="1">
      <c r="A446" s="6"/>
      <c r="B446" s="430" t="s">
        <v>219</v>
      </c>
      <c r="C446" s="430"/>
      <c r="D446" s="430"/>
      <c r="E446" s="430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  <c r="Q446" s="430"/>
      <c r="R446" s="430"/>
      <c r="S446" s="430"/>
      <c r="T446" s="430"/>
      <c r="U446" s="276">
        <v>6944</v>
      </c>
      <c r="V446" s="276"/>
      <c r="W446" s="276">
        <v>12612</v>
      </c>
      <c r="X446" s="276"/>
      <c r="Y446" s="276">
        <v>9880</v>
      </c>
      <c r="Z446" s="276"/>
      <c r="AA446" s="276">
        <v>17945</v>
      </c>
      <c r="AB446" s="276"/>
    </row>
    <row r="447" spans="1:28" ht="15" customHeight="1">
      <c r="A447" s="6"/>
      <c r="B447" s="430" t="s">
        <v>220</v>
      </c>
      <c r="C447" s="430"/>
      <c r="D447" s="430"/>
      <c r="E447" s="430"/>
      <c r="F447" s="430"/>
      <c r="G447" s="430"/>
      <c r="H447" s="430"/>
      <c r="I447" s="430"/>
      <c r="J447" s="430"/>
      <c r="K447" s="430"/>
      <c r="L447" s="430"/>
      <c r="M447" s="430"/>
      <c r="N447" s="430"/>
      <c r="O447" s="430"/>
      <c r="P447" s="430"/>
      <c r="Q447" s="430"/>
      <c r="R447" s="430"/>
      <c r="S447" s="430"/>
      <c r="T447" s="430"/>
      <c r="U447" s="276">
        <v>8156</v>
      </c>
      <c r="V447" s="276"/>
      <c r="W447" s="276"/>
      <c r="X447" s="276"/>
      <c r="Y447" s="276">
        <v>11605</v>
      </c>
      <c r="Z447" s="276"/>
      <c r="AA447" s="276"/>
      <c r="AB447" s="276"/>
    </row>
    <row r="448" spans="1:28" ht="15" customHeight="1">
      <c r="A448" s="6"/>
      <c r="B448" s="430" t="s">
        <v>221</v>
      </c>
      <c r="C448" s="430"/>
      <c r="D448" s="430"/>
      <c r="E448" s="430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  <c r="Q448" s="430"/>
      <c r="R448" s="430"/>
      <c r="S448" s="430"/>
      <c r="T448" s="430"/>
      <c r="U448" s="275">
        <v>4706</v>
      </c>
      <c r="V448" s="275"/>
      <c r="W448" s="275"/>
      <c r="X448" s="275"/>
      <c r="Y448" s="275">
        <v>6696</v>
      </c>
      <c r="Z448" s="275"/>
      <c r="AA448" s="275"/>
      <c r="AB448" s="275"/>
    </row>
    <row r="449" spans="1:28" ht="15" customHeight="1" thickBot="1">
      <c r="A449" s="6"/>
      <c r="B449" s="460" t="s">
        <v>180</v>
      </c>
      <c r="C449" s="460"/>
      <c r="D449" s="460"/>
      <c r="E449" s="460"/>
      <c r="F449" s="460"/>
      <c r="G449" s="460"/>
      <c r="H449" s="460"/>
      <c r="I449" s="460"/>
      <c r="J449" s="460"/>
      <c r="K449" s="460"/>
      <c r="L449" s="460"/>
      <c r="M449" s="460"/>
      <c r="N449" s="460"/>
      <c r="O449" s="460"/>
      <c r="P449" s="460"/>
      <c r="Q449" s="460"/>
      <c r="R449" s="460"/>
      <c r="S449" s="460"/>
      <c r="T449" s="460"/>
      <c r="U449" s="235">
        <f>SUM(U446:V448)</f>
        <v>19806</v>
      </c>
      <c r="V449" s="222"/>
      <c r="W449" s="235">
        <f>SUM(W446:X448)</f>
        <v>12612</v>
      </c>
      <c r="X449" s="222"/>
      <c r="Y449" s="235">
        <f>SUM(Y446:Y448)</f>
        <v>28181</v>
      </c>
      <c r="Z449" s="235"/>
      <c r="AA449" s="235">
        <f>SUM(AA446:AA448)</f>
        <v>17945</v>
      </c>
      <c r="AB449" s="235"/>
    </row>
    <row r="450" spans="1:28" ht="15" customHeight="1" thickTop="1">
      <c r="A450" s="6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5"/>
      <c r="T450" s="15"/>
      <c r="U450" s="15"/>
      <c r="V450" s="14"/>
      <c r="W450" s="14"/>
      <c r="X450" s="6"/>
      <c r="Y450" s="6"/>
      <c r="Z450" s="6"/>
      <c r="AA450" s="14"/>
      <c r="AB450" s="14"/>
    </row>
    <row r="451" spans="1:28" ht="15" customHeight="1">
      <c r="A451" s="6"/>
      <c r="B451" s="348" t="s">
        <v>222</v>
      </c>
      <c r="C451" s="348"/>
      <c r="D451" s="348"/>
      <c r="E451" s="348"/>
      <c r="F451" s="348"/>
      <c r="G451" s="348"/>
      <c r="H451" s="348"/>
      <c r="I451" s="348"/>
      <c r="J451" s="348"/>
      <c r="K451" s="348"/>
      <c r="L451" s="348"/>
      <c r="M451" s="348"/>
      <c r="N451" s="348"/>
      <c r="O451" s="348"/>
      <c r="P451" s="348"/>
      <c r="Q451" s="14"/>
      <c r="R451" s="14"/>
      <c r="S451" s="15"/>
      <c r="T451" s="15"/>
      <c r="U451" s="15"/>
      <c r="V451" s="14"/>
      <c r="W451" s="14"/>
      <c r="X451" s="6"/>
      <c r="Y451" s="6"/>
      <c r="Z451" s="6"/>
      <c r="AA451" s="14"/>
      <c r="AB451" s="14"/>
    </row>
    <row r="452" spans="1:28" ht="15" customHeight="1">
      <c r="A452" s="6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5"/>
      <c r="T452" s="15"/>
      <c r="U452" s="313" t="s">
        <v>319</v>
      </c>
      <c r="V452" s="315"/>
      <c r="W452" s="315"/>
      <c r="X452" s="315"/>
      <c r="Y452" s="313" t="s">
        <v>333</v>
      </c>
      <c r="Z452" s="314"/>
      <c r="AA452" s="314"/>
      <c r="AB452" s="314"/>
    </row>
    <row r="453" spans="1:28" ht="15" customHeight="1">
      <c r="A453" s="6"/>
      <c r="B453" s="6"/>
      <c r="C453" s="38">
        <f>-(COUNT($C$403:C452)+1)</f>
        <v>-4</v>
      </c>
      <c r="D453" s="37"/>
      <c r="E453" s="125" t="s">
        <v>223</v>
      </c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15"/>
      <c r="T453" s="15"/>
      <c r="U453" s="309" t="s">
        <v>403</v>
      </c>
      <c r="V453" s="310"/>
      <c r="W453" s="309" t="s">
        <v>404</v>
      </c>
      <c r="X453" s="309"/>
      <c r="Y453" s="309" t="s">
        <v>403</v>
      </c>
      <c r="Z453" s="310"/>
      <c r="AA453" s="309" t="s">
        <v>404</v>
      </c>
      <c r="AB453" s="309"/>
    </row>
    <row r="454" spans="1:28" ht="16.5" customHeight="1">
      <c r="A454" s="6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15"/>
      <c r="T454" s="15"/>
      <c r="U454" s="15"/>
      <c r="V454" s="67"/>
      <c r="W454" s="67"/>
      <c r="X454" s="6"/>
      <c r="Y454" s="6"/>
      <c r="Z454" s="6"/>
      <c r="AA454" s="67"/>
      <c r="AB454" s="67"/>
    </row>
    <row r="455" spans="1:28" ht="16.5" customHeight="1">
      <c r="A455" s="6"/>
      <c r="B455" s="430" t="s">
        <v>224</v>
      </c>
      <c r="C455" s="430"/>
      <c r="D455" s="430"/>
      <c r="E455" s="430"/>
      <c r="F455" s="430"/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  <c r="Q455" s="430"/>
      <c r="R455" s="430"/>
      <c r="S455" s="430"/>
      <c r="T455" s="430"/>
      <c r="U455" s="233">
        <v>3089</v>
      </c>
      <c r="V455" s="229"/>
      <c r="W455" s="233">
        <v>3307</v>
      </c>
      <c r="X455" s="229"/>
      <c r="Y455" s="233">
        <v>4395</v>
      </c>
      <c r="Z455" s="229"/>
      <c r="AA455" s="233">
        <v>4705</v>
      </c>
      <c r="AB455" s="229"/>
    </row>
    <row r="456" spans="1:28" ht="13.5" customHeight="1">
      <c r="A456" s="6"/>
      <c r="B456" s="430" t="s">
        <v>225</v>
      </c>
      <c r="C456" s="430"/>
      <c r="D456" s="430"/>
      <c r="E456" s="430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  <c r="Q456" s="430"/>
      <c r="R456" s="430"/>
      <c r="S456" s="430"/>
      <c r="T456" s="430"/>
      <c r="U456" s="233">
        <v>5710</v>
      </c>
      <c r="V456" s="229"/>
      <c r="W456" s="233">
        <v>7597</v>
      </c>
      <c r="X456" s="229"/>
      <c r="Y456" s="233">
        <v>8125</v>
      </c>
      <c r="Z456" s="229"/>
      <c r="AA456" s="233">
        <v>10810</v>
      </c>
      <c r="AB456" s="229"/>
    </row>
    <row r="457" spans="1:28" ht="13.5" customHeight="1">
      <c r="A457" s="6"/>
      <c r="B457" s="430" t="s">
        <v>371</v>
      </c>
      <c r="C457" s="430"/>
      <c r="D457" s="430"/>
      <c r="E457" s="430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  <c r="Q457" s="430"/>
      <c r="R457" s="430"/>
      <c r="S457" s="430"/>
      <c r="T457" s="430"/>
      <c r="U457" s="233">
        <v>49593</v>
      </c>
      <c r="V457" s="229"/>
      <c r="W457" s="233">
        <v>28666</v>
      </c>
      <c r="X457" s="229"/>
      <c r="Y457" s="233">
        <v>70564</v>
      </c>
      <c r="Z457" s="229"/>
      <c r="AA457" s="233">
        <v>40788</v>
      </c>
      <c r="AB457" s="229"/>
    </row>
    <row r="458" spans="1:28" ht="14.25" customHeight="1">
      <c r="A458" s="6"/>
      <c r="B458" s="430" t="s">
        <v>212</v>
      </c>
      <c r="C458" s="430"/>
      <c r="D458" s="430"/>
      <c r="E458" s="430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0"/>
      <c r="Q458" s="430"/>
      <c r="R458" s="430"/>
      <c r="S458" s="430"/>
      <c r="T458" s="430"/>
      <c r="U458" s="233">
        <v>13323</v>
      </c>
      <c r="V458" s="229"/>
      <c r="W458" s="233">
        <v>8733</v>
      </c>
      <c r="X458" s="229"/>
      <c r="Y458" s="233">
        <v>18956</v>
      </c>
      <c r="Z458" s="229"/>
      <c r="AA458" s="233">
        <v>12426</v>
      </c>
      <c r="AB458" s="229"/>
    </row>
    <row r="459" spans="1:28" ht="14.25" customHeight="1">
      <c r="A459" s="6"/>
      <c r="B459" s="430" t="s">
        <v>226</v>
      </c>
      <c r="C459" s="430"/>
      <c r="D459" s="430"/>
      <c r="E459" s="430"/>
      <c r="F459" s="430"/>
      <c r="G459" s="430"/>
      <c r="H459" s="430"/>
      <c r="I459" s="430"/>
      <c r="J459" s="430"/>
      <c r="K459" s="430"/>
      <c r="L459" s="430"/>
      <c r="M459" s="430"/>
      <c r="N459" s="430"/>
      <c r="O459" s="430"/>
      <c r="P459" s="430"/>
      <c r="Q459" s="430"/>
      <c r="R459" s="430"/>
      <c r="S459" s="430"/>
      <c r="T459" s="430"/>
      <c r="U459" s="233">
        <v>1567</v>
      </c>
      <c r="V459" s="229"/>
      <c r="W459" s="233">
        <v>1728</v>
      </c>
      <c r="X459" s="229"/>
      <c r="Y459" s="233">
        <v>2230</v>
      </c>
      <c r="Z459" s="229"/>
      <c r="AA459" s="233">
        <v>2459</v>
      </c>
      <c r="AB459" s="229"/>
    </row>
    <row r="460" spans="1:28" ht="14.25" customHeight="1">
      <c r="A460" s="6"/>
      <c r="B460" s="430" t="s">
        <v>227</v>
      </c>
      <c r="C460" s="430"/>
      <c r="D460" s="430"/>
      <c r="E460" s="430"/>
      <c r="F460" s="430"/>
      <c r="G460" s="430"/>
      <c r="H460" s="430"/>
      <c r="I460" s="430"/>
      <c r="J460" s="430"/>
      <c r="K460" s="430"/>
      <c r="L460" s="430"/>
      <c r="M460" s="430"/>
      <c r="N460" s="430"/>
      <c r="O460" s="430"/>
      <c r="P460" s="430"/>
      <c r="Q460" s="430"/>
      <c r="R460" s="430"/>
      <c r="S460" s="430"/>
      <c r="T460" s="430"/>
      <c r="U460" s="233">
        <v>2650</v>
      </c>
      <c r="V460" s="229"/>
      <c r="W460" s="233">
        <v>2650</v>
      </c>
      <c r="X460" s="229"/>
      <c r="Y460" s="233">
        <v>3771</v>
      </c>
      <c r="Z460" s="229"/>
      <c r="AA460" s="233">
        <v>3771</v>
      </c>
      <c r="AB460" s="229"/>
    </row>
    <row r="461" spans="1:28" ht="14.25" customHeight="1">
      <c r="A461" s="6"/>
      <c r="B461" s="430" t="s">
        <v>228</v>
      </c>
      <c r="C461" s="430"/>
      <c r="D461" s="430"/>
      <c r="E461" s="430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  <c r="Q461" s="430"/>
      <c r="R461" s="430"/>
      <c r="S461" s="430"/>
      <c r="T461" s="430"/>
      <c r="U461" s="233">
        <v>4899</v>
      </c>
      <c r="V461" s="229"/>
      <c r="W461" s="233">
        <v>4063</v>
      </c>
      <c r="X461" s="229"/>
      <c r="Y461" s="233">
        <v>6971</v>
      </c>
      <c r="Z461" s="229"/>
      <c r="AA461" s="233">
        <v>5781</v>
      </c>
      <c r="AB461" s="229"/>
    </row>
    <row r="462" spans="1:28" ht="14.25" customHeight="1">
      <c r="A462" s="6"/>
      <c r="B462" s="430" t="s">
        <v>229</v>
      </c>
      <c r="C462" s="430"/>
      <c r="D462" s="430"/>
      <c r="E462" s="430"/>
      <c r="F462" s="430"/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  <c r="Q462" s="430"/>
      <c r="R462" s="430"/>
      <c r="S462" s="430"/>
      <c r="T462" s="430"/>
      <c r="U462" s="233">
        <v>6731</v>
      </c>
      <c r="V462" s="229"/>
      <c r="W462" s="233">
        <v>5292</v>
      </c>
      <c r="X462" s="229"/>
      <c r="Y462" s="233">
        <v>9578</v>
      </c>
      <c r="Z462" s="229"/>
      <c r="AA462" s="233">
        <v>7530</v>
      </c>
      <c r="AB462" s="229"/>
    </row>
    <row r="463" spans="1:28" ht="14.25" customHeight="1">
      <c r="A463" s="6"/>
      <c r="B463" s="430" t="s">
        <v>230</v>
      </c>
      <c r="C463" s="430"/>
      <c r="D463" s="430"/>
      <c r="E463" s="430"/>
      <c r="F463" s="430"/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  <c r="Q463" s="430"/>
      <c r="R463" s="430"/>
      <c r="S463" s="430"/>
      <c r="T463" s="430"/>
      <c r="U463" s="233">
        <v>2387</v>
      </c>
      <c r="V463" s="229"/>
      <c r="W463" s="233">
        <v>2565</v>
      </c>
      <c r="X463" s="229"/>
      <c r="Y463" s="233">
        <v>3396</v>
      </c>
      <c r="Z463" s="229"/>
      <c r="AA463" s="233">
        <v>3650</v>
      </c>
      <c r="AB463" s="229"/>
    </row>
    <row r="464" spans="1:28" ht="14.25" customHeight="1">
      <c r="A464" s="6"/>
      <c r="B464" s="430" t="s">
        <v>231</v>
      </c>
      <c r="C464" s="430"/>
      <c r="D464" s="430"/>
      <c r="E464" s="430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  <c r="Q464" s="430"/>
      <c r="R464" s="430"/>
      <c r="S464" s="430"/>
      <c r="T464" s="430"/>
      <c r="U464" s="275">
        <v>3143</v>
      </c>
      <c r="V464" s="275"/>
      <c r="W464" s="275">
        <v>2142</v>
      </c>
      <c r="X464" s="275"/>
      <c r="Y464" s="275">
        <v>4472</v>
      </c>
      <c r="Z464" s="275"/>
      <c r="AA464" s="275">
        <v>3047</v>
      </c>
      <c r="AB464" s="275"/>
    </row>
    <row r="465" spans="1:28" ht="14.25" customHeight="1" thickBot="1">
      <c r="A465" s="6"/>
      <c r="B465" s="460" t="s">
        <v>180</v>
      </c>
      <c r="C465" s="460"/>
      <c r="D465" s="460"/>
      <c r="E465" s="460"/>
      <c r="F465" s="460"/>
      <c r="G465" s="460"/>
      <c r="H465" s="460"/>
      <c r="I465" s="460"/>
      <c r="J465" s="460"/>
      <c r="K465" s="460"/>
      <c r="L465" s="460"/>
      <c r="M465" s="460"/>
      <c r="N465" s="460"/>
      <c r="O465" s="460"/>
      <c r="P465" s="460"/>
      <c r="Q465" s="460"/>
      <c r="R465" s="460"/>
      <c r="S465" s="460"/>
      <c r="T465" s="460"/>
      <c r="U465" s="235">
        <f>SUM(U455:V464)</f>
        <v>93092</v>
      </c>
      <c r="V465" s="222"/>
      <c r="W465" s="235">
        <f>SUM(W455:X464)</f>
        <v>66743</v>
      </c>
      <c r="X465" s="222"/>
      <c r="Y465" s="235">
        <f>SUM(Y455:Y464)</f>
        <v>132458</v>
      </c>
      <c r="Z465" s="235"/>
      <c r="AA465" s="235">
        <f>SUM(AA455:AA464)</f>
        <v>94967</v>
      </c>
      <c r="AB465" s="235"/>
    </row>
    <row r="466" spans="1:28" ht="14.25" customHeight="1" thickTop="1">
      <c r="A466" s="6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5"/>
      <c r="T466" s="15"/>
      <c r="U466" s="15"/>
      <c r="V466" s="101"/>
      <c r="W466" s="101"/>
      <c r="X466" s="6"/>
      <c r="Y466" s="6"/>
      <c r="Z466" s="6"/>
      <c r="AA466" s="101"/>
      <c r="AB466" s="101"/>
    </row>
    <row r="467" spans="1:28" ht="14.25" customHeight="1">
      <c r="A467" s="6"/>
      <c r="B467" s="37"/>
      <c r="C467" s="38">
        <f>-(COUNT($C$403:C466)+1)</f>
        <v>-5</v>
      </c>
      <c r="D467" s="37"/>
      <c r="E467" s="67" t="s">
        <v>232</v>
      </c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15"/>
      <c r="T467" s="15"/>
      <c r="U467" s="15"/>
      <c r="V467" s="37"/>
      <c r="W467" s="37"/>
      <c r="X467" s="6"/>
      <c r="Y467" s="6"/>
      <c r="Z467" s="6"/>
      <c r="AA467" s="37"/>
      <c r="AB467" s="37"/>
    </row>
    <row r="468" spans="1:28" ht="14.25" customHeight="1">
      <c r="A468" s="6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15"/>
      <c r="T468" s="15"/>
      <c r="U468" s="15"/>
      <c r="V468" s="67"/>
      <c r="W468" s="67"/>
      <c r="X468" s="6"/>
      <c r="Y468" s="6"/>
      <c r="Z468" s="6"/>
      <c r="AA468" s="67"/>
      <c r="AB468" s="67"/>
    </row>
    <row r="469" spans="1:28" ht="12.75">
      <c r="A469" s="6"/>
      <c r="B469" s="430" t="s">
        <v>233</v>
      </c>
      <c r="C469" s="430"/>
      <c r="D469" s="430"/>
      <c r="E469" s="430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  <c r="Q469" s="430"/>
      <c r="R469" s="430"/>
      <c r="S469" s="430"/>
      <c r="T469" s="430"/>
      <c r="U469" s="311">
        <v>4994</v>
      </c>
      <c r="V469" s="312"/>
      <c r="W469" s="311">
        <v>7310</v>
      </c>
      <c r="X469" s="312"/>
      <c r="Y469" s="311">
        <v>7106</v>
      </c>
      <c r="Z469" s="312"/>
      <c r="AA469" s="311">
        <v>10401</v>
      </c>
      <c r="AB469" s="312"/>
    </row>
    <row r="470" spans="1:28" ht="12.75">
      <c r="A470" s="6"/>
      <c r="B470" s="430" t="s">
        <v>234</v>
      </c>
      <c r="C470" s="430"/>
      <c r="D470" s="430"/>
      <c r="E470" s="430"/>
      <c r="F470" s="430"/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  <c r="Q470" s="430"/>
      <c r="R470" s="430"/>
      <c r="S470" s="430"/>
      <c r="T470" s="430"/>
      <c r="U470" s="233">
        <v>31841</v>
      </c>
      <c r="V470" s="304"/>
      <c r="W470" s="233">
        <v>16307</v>
      </c>
      <c r="X470" s="304"/>
      <c r="Y470" s="233">
        <v>45305</v>
      </c>
      <c r="Z470" s="304"/>
      <c r="AA470" s="233">
        <v>23203</v>
      </c>
      <c r="AB470" s="304"/>
    </row>
    <row r="471" spans="1:28" ht="12.75">
      <c r="A471" s="6"/>
      <c r="B471" s="430" t="s">
        <v>372</v>
      </c>
      <c r="C471" s="430"/>
      <c r="D471" s="430"/>
      <c r="E471" s="430"/>
      <c r="F471" s="430"/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  <c r="Q471" s="430"/>
      <c r="R471" s="430"/>
      <c r="S471" s="430"/>
      <c r="T471" s="430"/>
      <c r="U471" s="234"/>
      <c r="V471" s="304"/>
      <c r="W471" s="233">
        <v>54639</v>
      </c>
      <c r="X471" s="304"/>
      <c r="Y471" s="234"/>
      <c r="Z471" s="304"/>
      <c r="AA471" s="233">
        <v>77745</v>
      </c>
      <c r="AB471" s="304"/>
    </row>
    <row r="472" spans="1:28" ht="12.75">
      <c r="A472" s="6"/>
      <c r="B472" s="430" t="s">
        <v>235</v>
      </c>
      <c r="C472" s="430"/>
      <c r="D472" s="430"/>
      <c r="E472" s="430"/>
      <c r="F472" s="430"/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  <c r="Q472" s="430"/>
      <c r="R472" s="430"/>
      <c r="S472" s="430"/>
      <c r="T472" s="430"/>
      <c r="U472" s="233">
        <v>29073</v>
      </c>
      <c r="V472" s="234"/>
      <c r="W472" s="233">
        <v>23522</v>
      </c>
      <c r="X472" s="234"/>
      <c r="Y472" s="233">
        <v>41367</v>
      </c>
      <c r="Z472" s="234"/>
      <c r="AA472" s="233">
        <v>33469</v>
      </c>
      <c r="AB472" s="234"/>
    </row>
    <row r="473" spans="1:28" ht="12.75">
      <c r="A473" s="6"/>
      <c r="B473" s="430" t="s">
        <v>196</v>
      </c>
      <c r="C473" s="430"/>
      <c r="D473" s="430"/>
      <c r="E473" s="430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  <c r="Q473" s="430"/>
      <c r="R473" s="430"/>
      <c r="S473" s="430"/>
      <c r="T473" s="430"/>
      <c r="U473" s="275">
        <v>12006</v>
      </c>
      <c r="V473" s="275"/>
      <c r="W473" s="275">
        <v>541064</v>
      </c>
      <c r="X473" s="275"/>
      <c r="Y473" s="275">
        <v>17083</v>
      </c>
      <c r="Z473" s="275"/>
      <c r="AA473" s="275">
        <v>769864</v>
      </c>
      <c r="AB473" s="275"/>
    </row>
    <row r="474" spans="1:28" ht="13.5" customHeight="1" thickBot="1">
      <c r="A474" s="6"/>
      <c r="B474" s="460" t="s">
        <v>180</v>
      </c>
      <c r="C474" s="460"/>
      <c r="D474" s="460"/>
      <c r="E474" s="460"/>
      <c r="F474" s="460"/>
      <c r="G474" s="460"/>
      <c r="H474" s="460"/>
      <c r="I474" s="460"/>
      <c r="J474" s="460"/>
      <c r="K474" s="460"/>
      <c r="L474" s="460"/>
      <c r="M474" s="460"/>
      <c r="N474" s="460"/>
      <c r="O474" s="460"/>
      <c r="P474" s="460"/>
      <c r="Q474" s="460"/>
      <c r="R474" s="460"/>
      <c r="S474" s="460"/>
      <c r="T474" s="460"/>
      <c r="U474" s="235">
        <f>SUM(U469:U473)</f>
        <v>77914</v>
      </c>
      <c r="V474" s="699"/>
      <c r="W474" s="235">
        <f>SUM(W469:W473)</f>
        <v>642842</v>
      </c>
      <c r="X474" s="699"/>
      <c r="Y474" s="235">
        <f>SUM(Y469:Y473)</f>
        <v>110861</v>
      </c>
      <c r="Z474" s="235"/>
      <c r="AA474" s="235">
        <f>SUM(AA469:AA473)</f>
        <v>914682</v>
      </c>
      <c r="AB474" s="235"/>
    </row>
    <row r="475" spans="1:28" ht="13.5" thickTop="1">
      <c r="A475" s="6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5"/>
      <c r="T475" s="15"/>
      <c r="U475" s="15"/>
      <c r="V475" s="14"/>
      <c r="W475" s="14"/>
      <c r="X475" s="6"/>
      <c r="Y475" s="6"/>
      <c r="Z475" s="6"/>
      <c r="AA475" s="14"/>
      <c r="AB475" s="14"/>
    </row>
    <row r="476" spans="1:28" ht="12.75">
      <c r="A476" s="6"/>
      <c r="B476" s="37"/>
      <c r="C476" s="38">
        <f>-(COUNT($C$403:C475)+1)</f>
        <v>-6</v>
      </c>
      <c r="D476" s="37"/>
      <c r="E476" s="67" t="s">
        <v>236</v>
      </c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15"/>
      <c r="T476" s="15"/>
      <c r="U476" s="15"/>
      <c r="V476" s="37"/>
      <c r="W476" s="37"/>
      <c r="X476" s="6"/>
      <c r="Y476" s="6"/>
      <c r="Z476" s="6"/>
      <c r="AA476" s="37"/>
      <c r="AB476" s="37"/>
    </row>
    <row r="477" spans="1:28" ht="20.25" customHeight="1">
      <c r="A477" s="6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15"/>
      <c r="T477" s="15"/>
      <c r="U477" s="15"/>
      <c r="V477" s="59"/>
      <c r="W477" s="59"/>
      <c r="X477" s="81"/>
      <c r="Y477" s="81"/>
      <c r="Z477" s="81"/>
      <c r="AA477" s="59"/>
      <c r="AB477" s="59"/>
    </row>
    <row r="478" spans="1:28" ht="16.5" customHeight="1">
      <c r="A478" s="6"/>
      <c r="B478" s="430" t="s">
        <v>237</v>
      </c>
      <c r="C478" s="430"/>
      <c r="D478" s="430"/>
      <c r="E478" s="430"/>
      <c r="F478" s="430"/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  <c r="Q478" s="430"/>
      <c r="R478" s="430"/>
      <c r="S478" s="430"/>
      <c r="T478" s="430"/>
      <c r="U478" s="664">
        <v>47</v>
      </c>
      <c r="V478" s="665"/>
      <c r="W478" s="233">
        <v>502758</v>
      </c>
      <c r="X478" s="229"/>
      <c r="Y478" s="234">
        <v>67</v>
      </c>
      <c r="Z478" s="229"/>
      <c r="AA478" s="233">
        <v>715360</v>
      </c>
      <c r="AB478" s="229"/>
    </row>
    <row r="479" spans="1:28" ht="12.75" customHeight="1">
      <c r="A479" s="6"/>
      <c r="B479" s="430" t="s">
        <v>238</v>
      </c>
      <c r="C479" s="430"/>
      <c r="D479" s="430"/>
      <c r="E479" s="430"/>
      <c r="F479" s="430"/>
      <c r="G479" s="430"/>
      <c r="H479" s="430"/>
      <c r="I479" s="430"/>
      <c r="J479" s="430"/>
      <c r="K479" s="430"/>
      <c r="L479" s="430"/>
      <c r="M479" s="430"/>
      <c r="N479" s="430"/>
      <c r="O479" s="430"/>
      <c r="P479" s="430"/>
      <c r="Q479" s="430"/>
      <c r="R479" s="430"/>
      <c r="S479" s="430"/>
      <c r="T479" s="430"/>
      <c r="U479" s="664">
        <v>1412</v>
      </c>
      <c r="V479" s="665"/>
      <c r="W479" s="233">
        <v>1758</v>
      </c>
      <c r="X479" s="229"/>
      <c r="Y479" s="233">
        <v>2009</v>
      </c>
      <c r="Z479" s="229"/>
      <c r="AA479" s="233">
        <v>2502</v>
      </c>
      <c r="AB479" s="229"/>
    </row>
    <row r="480" spans="1:28" ht="14.25" customHeight="1">
      <c r="A480" s="6"/>
      <c r="B480" s="430" t="s">
        <v>239</v>
      </c>
      <c r="C480" s="430"/>
      <c r="D480" s="430"/>
      <c r="E480" s="430"/>
      <c r="F480" s="430"/>
      <c r="G480" s="430"/>
      <c r="H480" s="430"/>
      <c r="I480" s="430"/>
      <c r="J480" s="430"/>
      <c r="K480" s="430"/>
      <c r="L480" s="430"/>
      <c r="M480" s="430"/>
      <c r="N480" s="430"/>
      <c r="O480" s="430"/>
      <c r="P480" s="430"/>
      <c r="Q480" s="430"/>
      <c r="R480" s="430"/>
      <c r="S480" s="430"/>
      <c r="T480" s="430"/>
      <c r="U480" s="664"/>
      <c r="V480" s="665"/>
      <c r="W480" s="234"/>
      <c r="X480" s="229"/>
      <c r="Y480" s="234"/>
      <c r="Z480" s="229"/>
      <c r="AA480" s="234"/>
      <c r="AB480" s="229"/>
    </row>
    <row r="481" spans="1:28" ht="14.25" customHeight="1">
      <c r="A481" s="6"/>
      <c r="B481" s="430" t="s">
        <v>240</v>
      </c>
      <c r="C481" s="430"/>
      <c r="D481" s="430"/>
      <c r="E481" s="430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  <c r="Q481" s="430"/>
      <c r="R481" s="430"/>
      <c r="S481" s="430"/>
      <c r="T481" s="430"/>
      <c r="U481" s="664"/>
      <c r="V481" s="665"/>
      <c r="W481" s="233">
        <v>2828</v>
      </c>
      <c r="X481" s="229"/>
      <c r="Y481" s="234"/>
      <c r="Z481" s="229"/>
      <c r="AA481" s="233">
        <v>4024</v>
      </c>
      <c r="AB481" s="229"/>
    </row>
    <row r="482" spans="1:28" ht="14.25" customHeight="1">
      <c r="A482" s="6"/>
      <c r="B482" s="430" t="s">
        <v>405</v>
      </c>
      <c r="C482" s="430"/>
      <c r="D482" s="430"/>
      <c r="E482" s="430"/>
      <c r="F482" s="430"/>
      <c r="G482" s="430"/>
      <c r="H482" s="430"/>
      <c r="I482" s="430"/>
      <c r="J482" s="430"/>
      <c r="K482" s="430"/>
      <c r="L482" s="430"/>
      <c r="M482" s="430"/>
      <c r="N482" s="430"/>
      <c r="O482" s="430"/>
      <c r="P482" s="430"/>
      <c r="Q482" s="430"/>
      <c r="R482" s="430"/>
      <c r="S482" s="430"/>
      <c r="T482" s="430"/>
      <c r="U482" s="664">
        <v>4596</v>
      </c>
      <c r="V482" s="665"/>
      <c r="W482" s="233">
        <v>2050</v>
      </c>
      <c r="X482" s="229"/>
      <c r="Y482" s="233">
        <v>6539</v>
      </c>
      <c r="Z482" s="229"/>
      <c r="AA482" s="233">
        <v>2917</v>
      </c>
      <c r="AB482" s="229"/>
    </row>
    <row r="483" spans="1:28" ht="14.25" customHeight="1">
      <c r="A483" s="6"/>
      <c r="B483" s="430" t="s">
        <v>241</v>
      </c>
      <c r="C483" s="430"/>
      <c r="D483" s="430"/>
      <c r="E483" s="430"/>
      <c r="F483" s="430"/>
      <c r="G483" s="430"/>
      <c r="H483" s="430"/>
      <c r="I483" s="430"/>
      <c r="J483" s="430"/>
      <c r="K483" s="430"/>
      <c r="L483" s="430"/>
      <c r="M483" s="430"/>
      <c r="N483" s="430"/>
      <c r="O483" s="430"/>
      <c r="P483" s="430"/>
      <c r="Q483" s="430"/>
      <c r="R483" s="430"/>
      <c r="S483" s="430"/>
      <c r="T483" s="430"/>
      <c r="U483" s="664">
        <v>18438</v>
      </c>
      <c r="V483" s="664"/>
      <c r="W483" s="233">
        <v>30097</v>
      </c>
      <c r="X483" s="234"/>
      <c r="Y483" s="233">
        <v>26235</v>
      </c>
      <c r="Z483" s="234"/>
      <c r="AA483" s="233">
        <v>42824</v>
      </c>
      <c r="AB483" s="234"/>
    </row>
    <row r="484" spans="1:28" ht="14.25" customHeight="1">
      <c r="A484" s="6"/>
      <c r="B484" s="430" t="s">
        <v>242</v>
      </c>
      <c r="C484" s="430"/>
      <c r="D484" s="430"/>
      <c r="E484" s="430"/>
      <c r="F484" s="430"/>
      <c r="G484" s="430"/>
      <c r="H484" s="430"/>
      <c r="I484" s="430"/>
      <c r="J484" s="430"/>
      <c r="K484" s="430"/>
      <c r="L484" s="430"/>
      <c r="M484" s="430"/>
      <c r="N484" s="430"/>
      <c r="O484" s="430"/>
      <c r="P484" s="430"/>
      <c r="Q484" s="430"/>
      <c r="R484" s="430"/>
      <c r="S484" s="430"/>
      <c r="T484" s="430"/>
      <c r="U484" s="664">
        <v>343</v>
      </c>
      <c r="V484" s="665"/>
      <c r="W484" s="233">
        <v>261</v>
      </c>
      <c r="X484" s="229"/>
      <c r="Y484" s="234">
        <v>488</v>
      </c>
      <c r="Z484" s="229"/>
      <c r="AA484" s="234">
        <v>371</v>
      </c>
      <c r="AB484" s="229"/>
    </row>
    <row r="485" spans="1:28" ht="14.25" customHeight="1" thickBot="1">
      <c r="A485" s="6"/>
      <c r="B485" s="460" t="s">
        <v>180</v>
      </c>
      <c r="C485" s="460"/>
      <c r="D485" s="460"/>
      <c r="E485" s="460"/>
      <c r="F485" s="460"/>
      <c r="G485" s="460"/>
      <c r="H485" s="460"/>
      <c r="I485" s="460"/>
      <c r="J485" s="460"/>
      <c r="K485" s="460"/>
      <c r="L485" s="460"/>
      <c r="M485" s="460"/>
      <c r="N485" s="460"/>
      <c r="O485" s="460"/>
      <c r="P485" s="460"/>
      <c r="Q485" s="460"/>
      <c r="R485" s="460"/>
      <c r="S485" s="460"/>
      <c r="T485" s="460"/>
      <c r="U485" s="670">
        <f>SUM(U478:U484)</f>
        <v>24836</v>
      </c>
      <c r="V485" s="671"/>
      <c r="W485" s="235">
        <f>SUM(W478:W484)</f>
        <v>539752</v>
      </c>
      <c r="X485" s="222"/>
      <c r="Y485" s="235">
        <f>SUM(Y478:Y484)</f>
        <v>35338</v>
      </c>
      <c r="Z485" s="235"/>
      <c r="AA485" s="235">
        <f>SUM(AA478:AA484)</f>
        <v>767998</v>
      </c>
      <c r="AB485" s="235"/>
    </row>
    <row r="486" spans="1:28" ht="14.25" customHeight="1" thickTop="1">
      <c r="A486" s="6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15"/>
      <c r="T486" s="15"/>
      <c r="U486" s="15"/>
      <c r="V486" s="67"/>
      <c r="W486" s="67"/>
      <c r="X486" s="6"/>
      <c r="Y486" s="6"/>
      <c r="Z486" s="6"/>
      <c r="AA486" s="67"/>
      <c r="AB486" s="67"/>
    </row>
    <row r="487" spans="1:28" ht="14.25" customHeight="1">
      <c r="A487" s="6"/>
      <c r="B487" s="37"/>
      <c r="C487" s="38">
        <f>-(COUNT($C$403:C486)+1)</f>
        <v>-7</v>
      </c>
      <c r="D487" s="37"/>
      <c r="E487" s="67" t="s">
        <v>36</v>
      </c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15"/>
      <c r="T487" s="15"/>
      <c r="U487" s="15"/>
      <c r="V487" s="37"/>
      <c r="W487" s="37"/>
      <c r="X487" s="6"/>
      <c r="Y487" s="6"/>
      <c r="Z487" s="6"/>
      <c r="AA487" s="37"/>
      <c r="AB487" s="37"/>
    </row>
    <row r="488" spans="1:28" ht="14.25" customHeight="1">
      <c r="A488" s="6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15"/>
      <c r="T488" s="15"/>
      <c r="U488" s="15"/>
      <c r="V488" s="67"/>
      <c r="W488" s="67"/>
      <c r="X488" s="6"/>
      <c r="Y488" s="6"/>
      <c r="Z488" s="67"/>
      <c r="AA488" s="67"/>
      <c r="AB488" s="6"/>
    </row>
    <row r="489" spans="1:28" ht="12" customHeight="1">
      <c r="A489" s="6"/>
      <c r="B489" s="430" t="s">
        <v>244</v>
      </c>
      <c r="C489" s="430"/>
      <c r="D489" s="430"/>
      <c r="E489" s="430"/>
      <c r="F489" s="430"/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  <c r="Q489" s="430"/>
      <c r="R489" s="430"/>
      <c r="S489" s="430"/>
      <c r="T489" s="430"/>
      <c r="U489" s="234">
        <v>78</v>
      </c>
      <c r="V489" s="229"/>
      <c r="W489" s="669">
        <v>22</v>
      </c>
      <c r="X489" s="438"/>
      <c r="Y489" s="234">
        <v>111</v>
      </c>
      <c r="Z489" s="229"/>
      <c r="AA489" s="669">
        <v>31</v>
      </c>
      <c r="AB489" s="438"/>
    </row>
    <row r="490" spans="1:28" ht="14.25" customHeight="1" thickBot="1">
      <c r="A490" s="6"/>
      <c r="B490" s="460" t="s">
        <v>180</v>
      </c>
      <c r="C490" s="460"/>
      <c r="D490" s="460"/>
      <c r="E490" s="460"/>
      <c r="F490" s="460"/>
      <c r="G490" s="460"/>
      <c r="H490" s="460"/>
      <c r="I490" s="460"/>
      <c r="J490" s="460"/>
      <c r="K490" s="460"/>
      <c r="L490" s="460"/>
      <c r="M490" s="460"/>
      <c r="N490" s="460"/>
      <c r="O490" s="460"/>
      <c r="P490" s="460"/>
      <c r="Q490" s="460"/>
      <c r="R490" s="460"/>
      <c r="S490" s="460"/>
      <c r="T490" s="460"/>
      <c r="U490" s="235">
        <f>SUM(U489:V489)</f>
        <v>78</v>
      </c>
      <c r="V490" s="222"/>
      <c r="W490" s="235">
        <f>SUM(W489:X489)</f>
        <v>22</v>
      </c>
      <c r="X490" s="222"/>
      <c r="Y490" s="235">
        <f>Y489</f>
        <v>111</v>
      </c>
      <c r="Z490" s="235"/>
      <c r="AA490" s="235">
        <f>SUM(AA489)</f>
        <v>31</v>
      </c>
      <c r="AB490" s="235"/>
    </row>
    <row r="491" spans="1:28" ht="14.25" customHeight="1" thickTop="1">
      <c r="A491" s="6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5"/>
      <c r="T491" s="15"/>
      <c r="U491" s="15"/>
      <c r="V491" s="14"/>
      <c r="W491" s="14"/>
      <c r="X491" s="6"/>
      <c r="Y491" s="6"/>
      <c r="Z491" s="6"/>
      <c r="AA491" s="14"/>
      <c r="AB491" s="14"/>
    </row>
    <row r="492" spans="1:28" ht="14.25" customHeight="1">
      <c r="A492" s="6"/>
      <c r="B492" s="37"/>
      <c r="C492" s="38">
        <f>-(COUNT($C$403:C491)+1)</f>
        <v>-8</v>
      </c>
      <c r="D492" s="37"/>
      <c r="E492" s="67" t="s">
        <v>245</v>
      </c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15"/>
      <c r="T492" s="15"/>
      <c r="U492" s="15"/>
      <c r="V492" s="37"/>
      <c r="W492" s="37"/>
      <c r="X492" s="6"/>
      <c r="Y492" s="6"/>
      <c r="Z492" s="6"/>
      <c r="AA492" s="37"/>
      <c r="AB492" s="37"/>
    </row>
    <row r="493" spans="1:28" ht="14.25" customHeight="1">
      <c r="A493" s="6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15"/>
      <c r="T493" s="15"/>
      <c r="U493" s="15"/>
      <c r="V493" s="67"/>
      <c r="W493" s="67"/>
      <c r="X493" s="6"/>
      <c r="Y493" s="6"/>
      <c r="Z493" s="6"/>
      <c r="AA493" s="67"/>
      <c r="AB493" s="67"/>
    </row>
    <row r="494" spans="1:28" ht="14.25" customHeight="1">
      <c r="A494" s="6"/>
      <c r="B494" s="430" t="s">
        <v>246</v>
      </c>
      <c r="C494" s="430"/>
      <c r="D494" s="430"/>
      <c r="E494" s="430"/>
      <c r="F494" s="430"/>
      <c r="G494" s="430"/>
      <c r="H494" s="430"/>
      <c r="I494" s="430"/>
      <c r="J494" s="430"/>
      <c r="K494" s="430"/>
      <c r="L494" s="430"/>
      <c r="M494" s="430"/>
      <c r="N494" s="430"/>
      <c r="O494" s="430"/>
      <c r="P494" s="430"/>
      <c r="Q494" s="430"/>
      <c r="R494" s="430"/>
      <c r="S494" s="430"/>
      <c r="T494" s="430"/>
      <c r="U494" s="233">
        <v>22307</v>
      </c>
      <c r="V494" s="229"/>
      <c r="W494" s="233">
        <v>22619</v>
      </c>
      <c r="X494" s="229"/>
      <c r="Y494" s="233">
        <v>31740</v>
      </c>
      <c r="Z494" s="229"/>
      <c r="AA494" s="233">
        <v>32184</v>
      </c>
      <c r="AB494" s="229"/>
    </row>
    <row r="495" spans="1:28" ht="14.25" customHeight="1">
      <c r="A495" s="6"/>
      <c r="B495" s="430" t="s">
        <v>247</v>
      </c>
      <c r="C495" s="430"/>
      <c r="D495" s="430"/>
      <c r="E495" s="430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  <c r="Q495" s="430"/>
      <c r="R495" s="430"/>
      <c r="S495" s="430"/>
      <c r="T495" s="430"/>
      <c r="U495" s="234">
        <v>308</v>
      </c>
      <c r="V495" s="229"/>
      <c r="W495" s="233">
        <v>61</v>
      </c>
      <c r="X495" s="229"/>
      <c r="Y495" s="234">
        <v>438</v>
      </c>
      <c r="Z495" s="229"/>
      <c r="AA495" s="234">
        <v>87</v>
      </c>
      <c r="AB495" s="229"/>
    </row>
    <row r="496" spans="1:28" ht="15" customHeight="1" thickBot="1">
      <c r="A496" s="6"/>
      <c r="B496" s="460" t="s">
        <v>180</v>
      </c>
      <c r="C496" s="460"/>
      <c r="D496" s="460"/>
      <c r="E496" s="460"/>
      <c r="F496" s="460"/>
      <c r="G496" s="460"/>
      <c r="H496" s="460"/>
      <c r="I496" s="460"/>
      <c r="J496" s="460"/>
      <c r="K496" s="460"/>
      <c r="L496" s="460"/>
      <c r="M496" s="460"/>
      <c r="N496" s="460"/>
      <c r="O496" s="460"/>
      <c r="P496" s="460"/>
      <c r="Q496" s="460"/>
      <c r="R496" s="460"/>
      <c r="S496" s="460"/>
      <c r="T496" s="460"/>
      <c r="U496" s="235">
        <f>SUM(U494:V495)</f>
        <v>22615</v>
      </c>
      <c r="V496" s="222"/>
      <c r="W496" s="235">
        <f>SUM(W494:X495)</f>
        <v>22680</v>
      </c>
      <c r="X496" s="222"/>
      <c r="Y496" s="235">
        <f>SUM(Y494:Y495)</f>
        <v>32178</v>
      </c>
      <c r="Z496" s="235"/>
      <c r="AA496" s="235">
        <f>SUM(AA494:AA495)</f>
        <v>32271</v>
      </c>
      <c r="AB496" s="235"/>
    </row>
    <row r="497" spans="1:28" ht="11.25" customHeight="1" thickTop="1">
      <c r="A497" s="6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6"/>
      <c r="V497" s="6"/>
      <c r="W497" s="6"/>
      <c r="X497" s="48"/>
      <c r="Y497" s="48"/>
      <c r="Z497" s="48"/>
      <c r="AA497" s="48"/>
      <c r="AB497" s="48"/>
    </row>
    <row r="498" spans="1:28" ht="12.75">
      <c r="A498" s="6"/>
      <c r="B498" s="37"/>
      <c r="C498" s="38">
        <v>-9</v>
      </c>
      <c r="D498" s="37"/>
      <c r="E498" s="39" t="s">
        <v>45</v>
      </c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6"/>
      <c r="V498" s="6"/>
      <c r="W498" s="6"/>
      <c r="X498" s="37"/>
      <c r="Y498" s="37"/>
      <c r="Z498" s="37"/>
      <c r="AA498" s="37"/>
      <c r="AB498" s="37"/>
    </row>
    <row r="499" spans="1:28" ht="12.75">
      <c r="A499" s="6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6"/>
      <c r="V499" s="6"/>
      <c r="W499" s="6"/>
      <c r="X499" s="75"/>
      <c r="Y499" s="75"/>
      <c r="Z499" s="75"/>
      <c r="AA499" s="75"/>
      <c r="AB499" s="75"/>
    </row>
    <row r="500" spans="1:28" ht="12.75">
      <c r="A500" s="6"/>
      <c r="B500" s="430" t="s">
        <v>249</v>
      </c>
      <c r="C500" s="430"/>
      <c r="D500" s="430"/>
      <c r="E500" s="430"/>
      <c r="F500" s="430"/>
      <c r="G500" s="430"/>
      <c r="H500" s="430"/>
      <c r="I500" s="430"/>
      <c r="J500" s="430"/>
      <c r="K500" s="430"/>
      <c r="L500" s="430"/>
      <c r="M500" s="430"/>
      <c r="N500" s="430"/>
      <c r="O500" s="430"/>
      <c r="P500" s="430"/>
      <c r="Q500" s="430"/>
      <c r="R500" s="430"/>
      <c r="S500" s="430"/>
      <c r="T500" s="430"/>
      <c r="U500" s="233">
        <v>8730</v>
      </c>
      <c r="V500" s="229"/>
      <c r="W500" s="233">
        <v>8746</v>
      </c>
      <c r="X500" s="229"/>
      <c r="Y500" s="233">
        <v>12422</v>
      </c>
      <c r="Z500" s="229"/>
      <c r="AA500" s="233">
        <v>12444</v>
      </c>
      <c r="AB500" s="229"/>
    </row>
    <row r="501" spans="1:28" ht="12.75">
      <c r="A501" s="6"/>
      <c r="B501" s="430" t="s">
        <v>250</v>
      </c>
      <c r="C501" s="430"/>
      <c r="D501" s="430"/>
      <c r="E501" s="430"/>
      <c r="F501" s="430"/>
      <c r="G501" s="430"/>
      <c r="H501" s="430"/>
      <c r="I501" s="430"/>
      <c r="J501" s="430"/>
      <c r="K501" s="430"/>
      <c r="L501" s="430"/>
      <c r="M501" s="430"/>
      <c r="N501" s="430"/>
      <c r="O501" s="430"/>
      <c r="P501" s="430"/>
      <c r="Q501" s="430"/>
      <c r="R501" s="430"/>
      <c r="S501" s="430"/>
      <c r="T501" s="430"/>
      <c r="U501" s="275">
        <v>13842</v>
      </c>
      <c r="V501" s="275"/>
      <c r="W501" s="275">
        <v>11860</v>
      </c>
      <c r="X501" s="275"/>
      <c r="Y501" s="275">
        <v>19695</v>
      </c>
      <c r="Z501" s="275"/>
      <c r="AA501" s="275">
        <v>16875</v>
      </c>
      <c r="AB501" s="275"/>
    </row>
    <row r="502" spans="1:28" ht="13.5" thickBot="1">
      <c r="A502" s="6"/>
      <c r="B502" s="460" t="s">
        <v>180</v>
      </c>
      <c r="C502" s="460"/>
      <c r="D502" s="460"/>
      <c r="E502" s="460"/>
      <c r="F502" s="460"/>
      <c r="G502" s="460"/>
      <c r="H502" s="460"/>
      <c r="I502" s="460"/>
      <c r="J502" s="460"/>
      <c r="K502" s="460"/>
      <c r="L502" s="460"/>
      <c r="M502" s="460"/>
      <c r="N502" s="460"/>
      <c r="O502" s="460"/>
      <c r="P502" s="460"/>
      <c r="Q502" s="460"/>
      <c r="R502" s="460"/>
      <c r="S502" s="460"/>
      <c r="T502" s="460"/>
      <c r="U502" s="235">
        <f>SUM(U500:V501)</f>
        <v>22572</v>
      </c>
      <c r="V502" s="222"/>
      <c r="W502" s="235">
        <f>SUM(W500:X501)</f>
        <v>20606</v>
      </c>
      <c r="X502" s="222"/>
      <c r="Y502" s="235">
        <f>SUM(Y500:Y501)</f>
        <v>32117</v>
      </c>
      <c r="Z502" s="235"/>
      <c r="AA502" s="235">
        <f>SUM(AA500:AA501)</f>
        <v>29319</v>
      </c>
      <c r="AB502" s="235"/>
    </row>
    <row r="503" spans="1:28" ht="13.5" thickTop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9.5" customHeight="1">
      <c r="A504" s="6"/>
      <c r="B504" s="130" t="s">
        <v>406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>
      <c r="A506" s="6"/>
      <c r="B506" s="37"/>
      <c r="C506" s="38">
        <f>-(COUNT($C$403:C504)+1)</f>
        <v>-10</v>
      </c>
      <c r="D506" s="37"/>
      <c r="E506" s="39" t="s">
        <v>251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>
      <c r="A507" s="6"/>
      <c r="B507" s="6"/>
      <c r="C507" s="6"/>
      <c r="D507" s="6"/>
      <c r="E507" s="6"/>
      <c r="F507" s="6"/>
      <c r="G507" s="632" t="s">
        <v>51</v>
      </c>
      <c r="H507" s="632"/>
      <c r="I507" s="632"/>
      <c r="J507" s="632"/>
      <c r="K507" s="633" t="s">
        <v>252</v>
      </c>
      <c r="L507" s="633"/>
      <c r="M507" s="633"/>
      <c r="N507" s="633"/>
      <c r="O507" s="633" t="s">
        <v>253</v>
      </c>
      <c r="P507" s="633"/>
      <c r="Q507" s="633"/>
      <c r="R507" s="633"/>
      <c r="S507" s="636" t="s">
        <v>254</v>
      </c>
      <c r="T507" s="636"/>
      <c r="U507" s="636"/>
      <c r="V507" s="636"/>
      <c r="W507" s="633" t="s">
        <v>255</v>
      </c>
      <c r="X507" s="633"/>
      <c r="Y507" s="633"/>
      <c r="Z507" s="633"/>
      <c r="AA507" s="462" t="s">
        <v>180</v>
      </c>
      <c r="AB507" s="462"/>
    </row>
    <row r="508" spans="1:28" ht="13.5" thickBot="1">
      <c r="A508" s="6"/>
      <c r="B508" s="23"/>
      <c r="C508" s="23"/>
      <c r="D508" s="23"/>
      <c r="E508" s="23"/>
      <c r="F508" s="23"/>
      <c r="G508" s="23"/>
      <c r="H508" s="24"/>
      <c r="I508" s="22" t="s">
        <v>321</v>
      </c>
      <c r="J508" s="24"/>
      <c r="K508" s="22"/>
      <c r="L508" s="25"/>
      <c r="M508" s="42" t="s">
        <v>321</v>
      </c>
      <c r="N508" s="24"/>
      <c r="O508" s="26"/>
      <c r="P508" s="25"/>
      <c r="Q508" s="22" t="s">
        <v>321</v>
      </c>
      <c r="R508" s="25"/>
      <c r="S508" s="26"/>
      <c r="T508" s="26"/>
      <c r="U508" s="42" t="s">
        <v>321</v>
      </c>
      <c r="V508" s="25"/>
      <c r="W508" s="26"/>
      <c r="X508" s="23"/>
      <c r="Y508" s="22" t="s">
        <v>321</v>
      </c>
      <c r="Z508" s="23"/>
      <c r="AA508" s="461" t="s">
        <v>321</v>
      </c>
      <c r="AB508" s="461"/>
    </row>
    <row r="509" spans="1:28" ht="12.75">
      <c r="A509" s="6"/>
      <c r="B509" s="27" t="s">
        <v>256</v>
      </c>
      <c r="C509" s="28"/>
      <c r="D509" s="6"/>
      <c r="E509" s="6"/>
      <c r="F509" s="6"/>
      <c r="G509" s="29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15"/>
      <c r="U509" s="30"/>
      <c r="V509" s="30"/>
      <c r="W509" s="30"/>
      <c r="X509" s="14"/>
      <c r="Y509" s="14"/>
      <c r="Z509" s="14"/>
      <c r="AA509" s="625"/>
      <c r="AB509" s="625"/>
    </row>
    <row r="510" spans="1:28" ht="12.75">
      <c r="A510" s="6"/>
      <c r="B510" s="31" t="s">
        <v>320</v>
      </c>
      <c r="C510" s="32"/>
      <c r="D510" s="32"/>
      <c r="E510" s="29"/>
      <c r="F510" s="29"/>
      <c r="G510" s="634"/>
      <c r="H510" s="634"/>
      <c r="I510" s="634"/>
      <c r="J510" s="634"/>
      <c r="K510" s="569"/>
      <c r="L510" s="569"/>
      <c r="M510" s="569"/>
      <c r="N510" s="569"/>
      <c r="O510" s="569">
        <v>10326</v>
      </c>
      <c r="P510" s="569"/>
      <c r="Q510" s="569"/>
      <c r="R510" s="569"/>
      <c r="S510" s="569"/>
      <c r="T510" s="569"/>
      <c r="U510" s="569"/>
      <c r="V510" s="569"/>
      <c r="W510" s="635"/>
      <c r="X510" s="635"/>
      <c r="Y510" s="635"/>
      <c r="Z510" s="635"/>
      <c r="AA510" s="625">
        <f>SUM(H510:S510)</f>
        <v>10326</v>
      </c>
      <c r="AB510" s="625"/>
    </row>
    <row r="511" spans="1:28" ht="12.75">
      <c r="A511" s="6"/>
      <c r="B511" s="32" t="s">
        <v>257</v>
      </c>
      <c r="C511" s="32"/>
      <c r="D511" s="32"/>
      <c r="E511" s="29"/>
      <c r="F511" s="29"/>
      <c r="G511" s="611"/>
      <c r="H511" s="611"/>
      <c r="I511" s="611"/>
      <c r="J511" s="611"/>
      <c r="K511" s="457"/>
      <c r="L511" s="457"/>
      <c r="M511" s="457"/>
      <c r="N511" s="457"/>
      <c r="O511" s="457"/>
      <c r="P511" s="457"/>
      <c r="Q511" s="457"/>
      <c r="R511" s="457"/>
      <c r="S511" s="457"/>
      <c r="T511" s="457"/>
      <c r="U511" s="457"/>
      <c r="V511" s="457"/>
      <c r="W511" s="308"/>
      <c r="X511" s="308"/>
      <c r="Y511" s="308"/>
      <c r="Z511" s="308"/>
      <c r="AA511" s="625">
        <f>SUM(H511:S511)</f>
        <v>0</v>
      </c>
      <c r="AB511" s="625"/>
    </row>
    <row r="512" spans="1:28" ht="12.75">
      <c r="A512" s="6"/>
      <c r="B512" s="32" t="s">
        <v>258</v>
      </c>
      <c r="C512" s="32"/>
      <c r="D512" s="32"/>
      <c r="E512" s="29"/>
      <c r="F512" s="29"/>
      <c r="G512" s="611"/>
      <c r="H512" s="611"/>
      <c r="I512" s="611"/>
      <c r="J512" s="611"/>
      <c r="K512" s="457"/>
      <c r="L512" s="457"/>
      <c r="M512" s="457"/>
      <c r="N512" s="457"/>
      <c r="O512" s="457"/>
      <c r="P512" s="457"/>
      <c r="Q512" s="457"/>
      <c r="R512" s="457"/>
      <c r="S512" s="457"/>
      <c r="T512" s="457"/>
      <c r="U512" s="457"/>
      <c r="V512" s="457"/>
      <c r="W512" s="308"/>
      <c r="X512" s="308"/>
      <c r="Y512" s="308"/>
      <c r="Z512" s="308"/>
      <c r="AA512" s="625">
        <f>SUM(H512:S512)</f>
        <v>0</v>
      </c>
      <c r="AB512" s="625"/>
    </row>
    <row r="513" spans="1:28" ht="12.75">
      <c r="A513" s="6"/>
      <c r="B513" s="32" t="s">
        <v>259</v>
      </c>
      <c r="C513" s="32"/>
      <c r="D513" s="32"/>
      <c r="E513" s="34"/>
      <c r="F513" s="34"/>
      <c r="G513" s="606"/>
      <c r="H513" s="606"/>
      <c r="I513" s="606"/>
      <c r="J513" s="606"/>
      <c r="K513" s="459"/>
      <c r="L513" s="459"/>
      <c r="M513" s="459"/>
      <c r="N513" s="459"/>
      <c r="O513" s="459"/>
      <c r="P513" s="459"/>
      <c r="Q513" s="459"/>
      <c r="R513" s="459"/>
      <c r="S513" s="459"/>
      <c r="T513" s="459"/>
      <c r="U513" s="459"/>
      <c r="V513" s="459"/>
      <c r="W513" s="463"/>
      <c r="X513" s="463"/>
      <c r="Y513" s="463"/>
      <c r="Z513" s="463"/>
      <c r="AA513" s="306">
        <f>SUM(H513:S513)</f>
        <v>0</v>
      </c>
      <c r="AB513" s="306"/>
    </row>
    <row r="514" spans="1:28" ht="16.5" customHeight="1">
      <c r="A514" s="6"/>
      <c r="B514" s="44" t="s">
        <v>407</v>
      </c>
      <c r="C514" s="45"/>
      <c r="D514" s="45"/>
      <c r="E514" s="34"/>
      <c r="F514" s="34"/>
      <c r="G514" s="306">
        <f>SUM(G510:J513)</f>
        <v>0</v>
      </c>
      <c r="H514" s="306"/>
      <c r="I514" s="306"/>
      <c r="J514" s="306"/>
      <c r="K514" s="306">
        <f>SUM(K510:N513)</f>
        <v>0</v>
      </c>
      <c r="L514" s="306"/>
      <c r="M514" s="306"/>
      <c r="N514" s="306"/>
      <c r="O514" s="306">
        <f>SUM(O510:R513)</f>
        <v>10326</v>
      </c>
      <c r="P514" s="306"/>
      <c r="Q514" s="306"/>
      <c r="R514" s="306"/>
      <c r="S514" s="306">
        <f>SUM(S510:V513)</f>
        <v>0</v>
      </c>
      <c r="T514" s="306"/>
      <c r="U514" s="306"/>
      <c r="V514" s="306"/>
      <c r="W514" s="306">
        <f>SUM(W510:Z513)</f>
        <v>0</v>
      </c>
      <c r="X514" s="306"/>
      <c r="Y514" s="306"/>
      <c r="Z514" s="306"/>
      <c r="AA514" s="306">
        <f>SUM(AA510:AB513)</f>
        <v>10326</v>
      </c>
      <c r="AB514" s="306"/>
    </row>
    <row r="515" spans="1:28" ht="9" customHeight="1">
      <c r="A515" s="6"/>
      <c r="B515" s="32"/>
      <c r="C515" s="32"/>
      <c r="D515" s="32"/>
      <c r="E515" s="34"/>
      <c r="F515" s="34"/>
      <c r="G515" s="34"/>
      <c r="H515" s="30"/>
      <c r="I515" s="30"/>
      <c r="J515" s="30"/>
      <c r="K515" s="30"/>
      <c r="L515" s="33"/>
      <c r="M515" s="33"/>
      <c r="N515" s="33"/>
      <c r="O515" s="30"/>
      <c r="P515" s="30"/>
      <c r="Q515" s="30"/>
      <c r="R515" s="30"/>
      <c r="S515" s="30"/>
      <c r="T515" s="308"/>
      <c r="U515" s="308"/>
      <c r="V515" s="308"/>
      <c r="W515" s="308"/>
      <c r="X515" s="14"/>
      <c r="Y515" s="14"/>
      <c r="Z515" s="14"/>
      <c r="AA515" s="35"/>
      <c r="AB515" s="35"/>
    </row>
    <row r="516" spans="1:28" ht="15" customHeight="1">
      <c r="A516" s="6"/>
      <c r="B516" s="36" t="s">
        <v>260</v>
      </c>
      <c r="C516" s="28"/>
      <c r="D516" s="6"/>
      <c r="E516" s="34"/>
      <c r="F516" s="6"/>
      <c r="G516" s="34"/>
      <c r="H516" s="30"/>
      <c r="I516" s="30"/>
      <c r="J516" s="30"/>
      <c r="K516" s="30"/>
      <c r="L516" s="33"/>
      <c r="M516" s="33"/>
      <c r="N516" s="33"/>
      <c r="O516" s="30"/>
      <c r="P516" s="30"/>
      <c r="Q516" s="30"/>
      <c r="R516" s="30"/>
      <c r="S516" s="30"/>
      <c r="T516" s="30"/>
      <c r="U516" s="30"/>
      <c r="V516" s="30"/>
      <c r="W516" s="30"/>
      <c r="X516" s="14"/>
      <c r="Y516" s="14"/>
      <c r="Z516" s="14"/>
      <c r="AA516" s="6"/>
      <c r="AB516" s="6"/>
    </row>
    <row r="517" spans="1:28" ht="15.75" customHeight="1">
      <c r="A517" s="6"/>
      <c r="B517" s="31" t="s">
        <v>320</v>
      </c>
      <c r="C517" s="32"/>
      <c r="D517" s="32"/>
      <c r="E517" s="34"/>
      <c r="F517" s="34"/>
      <c r="G517" s="606"/>
      <c r="H517" s="606"/>
      <c r="I517" s="606"/>
      <c r="J517" s="606"/>
      <c r="K517" s="457"/>
      <c r="L517" s="457"/>
      <c r="M517" s="457"/>
      <c r="N517" s="457"/>
      <c r="O517" s="457">
        <v>346</v>
      </c>
      <c r="P517" s="457"/>
      <c r="Q517" s="457"/>
      <c r="R517" s="457"/>
      <c r="S517" s="308"/>
      <c r="T517" s="308"/>
      <c r="U517" s="308"/>
      <c r="V517" s="308"/>
      <c r="W517" s="308"/>
      <c r="X517" s="308"/>
      <c r="Y517" s="308"/>
      <c r="Z517" s="308"/>
      <c r="AA517" s="626">
        <f>SUM(G517:Z517)</f>
        <v>346</v>
      </c>
      <c r="AB517" s="626"/>
    </row>
    <row r="518" spans="1:28" ht="16.5" customHeight="1">
      <c r="A518" s="6"/>
      <c r="B518" s="32" t="s">
        <v>261</v>
      </c>
      <c r="C518" s="32"/>
      <c r="D518" s="32"/>
      <c r="E518" s="34"/>
      <c r="F518" s="34"/>
      <c r="G518" s="606"/>
      <c r="H518" s="606"/>
      <c r="I518" s="606"/>
      <c r="J518" s="606"/>
      <c r="K518" s="457"/>
      <c r="L518" s="457"/>
      <c r="M518" s="457"/>
      <c r="N518" s="457"/>
      <c r="O518" s="457">
        <v>1292</v>
      </c>
      <c r="P518" s="457"/>
      <c r="Q518" s="457"/>
      <c r="R518" s="457"/>
      <c r="S518" s="457"/>
      <c r="T518" s="457"/>
      <c r="U518" s="457"/>
      <c r="V518" s="457"/>
      <c r="W518" s="308"/>
      <c r="X518" s="308"/>
      <c r="Y518" s="308"/>
      <c r="Z518" s="308"/>
      <c r="AA518" s="626">
        <f>SUM(G518:Z518)</f>
        <v>1292</v>
      </c>
      <c r="AB518" s="626"/>
    </row>
    <row r="519" spans="1:28" ht="13.5" customHeight="1">
      <c r="A519" s="6"/>
      <c r="B519" s="32" t="s">
        <v>258</v>
      </c>
      <c r="C519" s="32"/>
      <c r="D519" s="32"/>
      <c r="E519" s="34"/>
      <c r="F519" s="34"/>
      <c r="G519" s="606"/>
      <c r="H519" s="606"/>
      <c r="I519" s="606"/>
      <c r="J519" s="606"/>
      <c r="K519" s="457"/>
      <c r="L519" s="457"/>
      <c r="M519" s="457"/>
      <c r="N519" s="457"/>
      <c r="O519" s="457"/>
      <c r="P519" s="457"/>
      <c r="Q519" s="457"/>
      <c r="R519" s="457"/>
      <c r="S519" s="457"/>
      <c r="T519" s="457"/>
      <c r="U519" s="457"/>
      <c r="V519" s="457"/>
      <c r="W519" s="308"/>
      <c r="X519" s="308"/>
      <c r="Y519" s="308"/>
      <c r="Z519" s="308"/>
      <c r="AA519" s="626">
        <f>SUM(G519:Z519)</f>
        <v>0</v>
      </c>
      <c r="AB519" s="626"/>
    </row>
    <row r="520" spans="1:28" ht="15" customHeight="1">
      <c r="A520" s="6"/>
      <c r="B520" s="286" t="str">
        <f>B514</f>
        <v>30.06.2007.</v>
      </c>
      <c r="C520" s="286"/>
      <c r="D520" s="286"/>
      <c r="E520" s="34"/>
      <c r="F520" s="34"/>
      <c r="G520" s="306">
        <f>SUM(G517:J519)</f>
        <v>0</v>
      </c>
      <c r="H520" s="306"/>
      <c r="I520" s="306"/>
      <c r="J520" s="306"/>
      <c r="K520" s="306">
        <f>SUM(K517:N519)</f>
        <v>0</v>
      </c>
      <c r="L520" s="306"/>
      <c r="M520" s="306"/>
      <c r="N520" s="306"/>
      <c r="O520" s="306">
        <f>SUM(O517:R519)</f>
        <v>1638</v>
      </c>
      <c r="P520" s="306"/>
      <c r="Q520" s="306"/>
      <c r="R520" s="306"/>
      <c r="S520" s="306">
        <f>SUM(S517:V519)</f>
        <v>0</v>
      </c>
      <c r="T520" s="306"/>
      <c r="U520" s="306"/>
      <c r="V520" s="306"/>
      <c r="W520" s="306">
        <f>SUM(W517:Z519)</f>
        <v>0</v>
      </c>
      <c r="X520" s="306"/>
      <c r="Y520" s="306"/>
      <c r="Z520" s="306"/>
      <c r="AA520" s="625">
        <f>SUM(G520:Z520)</f>
        <v>1638</v>
      </c>
      <c r="AB520" s="626"/>
    </row>
    <row r="521" spans="1:28" ht="15.75" customHeight="1">
      <c r="A521" s="6"/>
      <c r="B521" s="32"/>
      <c r="C521" s="32"/>
      <c r="D521" s="32"/>
      <c r="E521" s="34"/>
      <c r="F521" s="34"/>
      <c r="G521" s="34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14"/>
      <c r="Y521" s="14"/>
      <c r="Z521" s="14"/>
      <c r="AA521" s="3"/>
      <c r="AB521" s="3"/>
    </row>
    <row r="522" spans="1:28" ht="13.5" customHeight="1" thickBot="1">
      <c r="A522" s="6"/>
      <c r="B522" s="702" t="s">
        <v>262</v>
      </c>
      <c r="C522" s="702"/>
      <c r="D522" s="702"/>
      <c r="E522" s="702"/>
      <c r="F522" s="702"/>
      <c r="G522" s="458">
        <f>G510-G517</f>
        <v>0</v>
      </c>
      <c r="H522" s="458"/>
      <c r="I522" s="458"/>
      <c r="J522" s="458"/>
      <c r="K522" s="458">
        <f>K510-K517</f>
        <v>0</v>
      </c>
      <c r="L522" s="458"/>
      <c r="M522" s="458"/>
      <c r="N522" s="458"/>
      <c r="O522" s="458">
        <f>O510-O517</f>
        <v>9980</v>
      </c>
      <c r="P522" s="458"/>
      <c r="Q522" s="458"/>
      <c r="R522" s="458"/>
      <c r="S522" s="458">
        <f>S510-S517</f>
        <v>0</v>
      </c>
      <c r="T522" s="458"/>
      <c r="U522" s="458"/>
      <c r="V522" s="458"/>
      <c r="W522" s="458">
        <f>W510-W517</f>
        <v>0</v>
      </c>
      <c r="X522" s="458"/>
      <c r="Y522" s="458"/>
      <c r="Z522" s="458"/>
      <c r="AA522" s="629">
        <f>AA510-AA517</f>
        <v>9980</v>
      </c>
      <c r="AB522" s="630"/>
    </row>
    <row r="523" spans="1:28" ht="15" customHeight="1" thickBot="1" thickTop="1">
      <c r="A523" s="6"/>
      <c r="B523" s="703" t="s">
        <v>408</v>
      </c>
      <c r="C523" s="703"/>
      <c r="D523" s="703"/>
      <c r="E523" s="703"/>
      <c r="F523" s="703"/>
      <c r="G523" s="610">
        <f>G514-G520</f>
        <v>0</v>
      </c>
      <c r="H523" s="610"/>
      <c r="I523" s="610"/>
      <c r="J523" s="610"/>
      <c r="K523" s="610">
        <f>K514-K520</f>
        <v>0</v>
      </c>
      <c r="L523" s="610"/>
      <c r="M523" s="610"/>
      <c r="N523" s="610"/>
      <c r="O523" s="610">
        <f>O514-O520</f>
        <v>8688</v>
      </c>
      <c r="P523" s="610"/>
      <c r="Q523" s="610"/>
      <c r="R523" s="610"/>
      <c r="S523" s="610">
        <f>S514-S520</f>
        <v>0</v>
      </c>
      <c r="T523" s="610"/>
      <c r="U523" s="610"/>
      <c r="V523" s="610"/>
      <c r="W523" s="610">
        <f>W514-W520</f>
        <v>0</v>
      </c>
      <c r="X523" s="610"/>
      <c r="Y523" s="610"/>
      <c r="Z523" s="610"/>
      <c r="AA523" s="627">
        <f>AA514-AA520</f>
        <v>8688</v>
      </c>
      <c r="AB523" s="628"/>
    </row>
    <row r="524" spans="1:28" ht="16.5" customHeight="1" thickTop="1">
      <c r="A524" s="6"/>
      <c r="B524" s="178"/>
      <c r="C524" s="178"/>
      <c r="D524" s="178"/>
      <c r="E524" s="178"/>
      <c r="F524" s="34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  <c r="V524" s="179"/>
      <c r="W524" s="179"/>
      <c r="X524" s="179"/>
      <c r="Y524" s="179"/>
      <c r="Z524" s="179"/>
      <c r="AA524" s="93"/>
      <c r="AB524" s="180"/>
    </row>
    <row r="525" spans="1:28" ht="19.5" customHeight="1" thickBot="1">
      <c r="A525" s="6"/>
      <c r="B525" s="23"/>
      <c r="C525" s="23"/>
      <c r="D525" s="23"/>
      <c r="E525" s="23"/>
      <c r="F525" s="23"/>
      <c r="G525" s="23"/>
      <c r="H525" s="700" t="s">
        <v>333</v>
      </c>
      <c r="I525" s="701"/>
      <c r="J525" s="24"/>
      <c r="K525" s="22"/>
      <c r="L525" s="700" t="s">
        <v>333</v>
      </c>
      <c r="M525" s="701"/>
      <c r="N525" s="24"/>
      <c r="O525" s="26"/>
      <c r="P525" s="700" t="s">
        <v>333</v>
      </c>
      <c r="Q525" s="701"/>
      <c r="R525" s="25"/>
      <c r="S525" s="26"/>
      <c r="T525" s="700" t="s">
        <v>333</v>
      </c>
      <c r="U525" s="701"/>
      <c r="V525" s="25"/>
      <c r="W525" s="26"/>
      <c r="X525" s="700" t="s">
        <v>333</v>
      </c>
      <c r="Y525" s="701"/>
      <c r="Z525" s="23"/>
      <c r="AA525" s="700" t="s">
        <v>333</v>
      </c>
      <c r="AB525" s="701"/>
    </row>
    <row r="526" spans="1:28" ht="15" customHeight="1">
      <c r="A526" s="6"/>
      <c r="B526" s="27" t="s">
        <v>256</v>
      </c>
      <c r="C526" s="28"/>
      <c r="D526" s="6"/>
      <c r="E526" s="6"/>
      <c r="F526" s="6"/>
      <c r="G526" s="29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15"/>
      <c r="U526" s="30"/>
      <c r="V526" s="30"/>
      <c r="W526" s="30"/>
      <c r="X526" s="14"/>
      <c r="Y526" s="14"/>
      <c r="Z526" s="14"/>
      <c r="AA526" s="625"/>
      <c r="AB526" s="625"/>
    </row>
    <row r="527" spans="1:28" ht="13.5" customHeight="1">
      <c r="A527" s="6"/>
      <c r="B527" s="31" t="s">
        <v>320</v>
      </c>
      <c r="C527" s="32"/>
      <c r="D527" s="32"/>
      <c r="E527" s="29"/>
      <c r="F527" s="29"/>
      <c r="G527" s="634"/>
      <c r="H527" s="634"/>
      <c r="I527" s="634"/>
      <c r="J527" s="634"/>
      <c r="K527" s="569"/>
      <c r="L527" s="569"/>
      <c r="M527" s="569"/>
      <c r="N527" s="569"/>
      <c r="O527" s="569">
        <v>14692</v>
      </c>
      <c r="P527" s="569"/>
      <c r="Q527" s="569"/>
      <c r="R527" s="569"/>
      <c r="S527" s="569"/>
      <c r="T527" s="569"/>
      <c r="U527" s="569"/>
      <c r="V527" s="569"/>
      <c r="W527" s="635"/>
      <c r="X527" s="635"/>
      <c r="Y527" s="635"/>
      <c r="Z527" s="635"/>
      <c r="AA527" s="625">
        <f>SUM(H527:S527)</f>
        <v>14692</v>
      </c>
      <c r="AB527" s="625"/>
    </row>
    <row r="528" spans="1:28" ht="13.5" customHeight="1">
      <c r="A528" s="6"/>
      <c r="B528" s="32" t="s">
        <v>257</v>
      </c>
      <c r="C528" s="32"/>
      <c r="D528" s="32"/>
      <c r="E528" s="29"/>
      <c r="F528" s="29"/>
      <c r="G528" s="611"/>
      <c r="H528" s="611"/>
      <c r="I528" s="611"/>
      <c r="J528" s="611"/>
      <c r="K528" s="457"/>
      <c r="L528" s="457"/>
      <c r="M528" s="457"/>
      <c r="N528" s="457"/>
      <c r="O528" s="457"/>
      <c r="P528" s="457"/>
      <c r="Q528" s="457"/>
      <c r="R528" s="457"/>
      <c r="S528" s="457"/>
      <c r="T528" s="457"/>
      <c r="U528" s="457"/>
      <c r="V528" s="457"/>
      <c r="W528" s="308"/>
      <c r="X528" s="308"/>
      <c r="Y528" s="308"/>
      <c r="Z528" s="308"/>
      <c r="AA528" s="625">
        <f>SUM(H528:S528)</f>
        <v>0</v>
      </c>
      <c r="AB528" s="625"/>
    </row>
    <row r="529" spans="1:28" ht="13.5" customHeight="1">
      <c r="A529" s="6"/>
      <c r="B529" s="32" t="s">
        <v>258</v>
      </c>
      <c r="C529" s="32"/>
      <c r="D529" s="32"/>
      <c r="E529" s="29"/>
      <c r="F529" s="29"/>
      <c r="G529" s="611"/>
      <c r="H529" s="611"/>
      <c r="I529" s="611"/>
      <c r="J529" s="611"/>
      <c r="K529" s="457"/>
      <c r="L529" s="457"/>
      <c r="M529" s="457"/>
      <c r="N529" s="457"/>
      <c r="O529" s="457"/>
      <c r="P529" s="457"/>
      <c r="Q529" s="457"/>
      <c r="R529" s="457"/>
      <c r="S529" s="457"/>
      <c r="T529" s="457"/>
      <c r="U529" s="457"/>
      <c r="V529" s="457"/>
      <c r="W529" s="308"/>
      <c r="X529" s="308"/>
      <c r="Y529" s="308"/>
      <c r="Z529" s="308"/>
      <c r="AA529" s="625">
        <f>SUM(H529:S529)</f>
        <v>0</v>
      </c>
      <c r="AB529" s="625"/>
    </row>
    <row r="530" spans="1:28" ht="15" customHeight="1">
      <c r="A530" s="6"/>
      <c r="B530" s="32" t="s">
        <v>259</v>
      </c>
      <c r="C530" s="32"/>
      <c r="D530" s="32"/>
      <c r="E530" s="34"/>
      <c r="F530" s="34"/>
      <c r="G530" s="606"/>
      <c r="H530" s="606"/>
      <c r="I530" s="606"/>
      <c r="J530" s="606"/>
      <c r="K530" s="459"/>
      <c r="L530" s="459"/>
      <c r="M530" s="459"/>
      <c r="N530" s="459"/>
      <c r="O530" s="459"/>
      <c r="P530" s="459"/>
      <c r="Q530" s="459"/>
      <c r="R530" s="459"/>
      <c r="S530" s="459"/>
      <c r="T530" s="459"/>
      <c r="U530" s="459"/>
      <c r="V530" s="459"/>
      <c r="W530" s="463"/>
      <c r="X530" s="463"/>
      <c r="Y530" s="463"/>
      <c r="Z530" s="463"/>
      <c r="AA530" s="306">
        <f>SUM(H530:S530)</f>
        <v>0</v>
      </c>
      <c r="AB530" s="306"/>
    </row>
    <row r="531" spans="1:28" ht="14.25" customHeight="1">
      <c r="A531" s="6"/>
      <c r="B531" s="44" t="s">
        <v>407</v>
      </c>
      <c r="C531" s="45"/>
      <c r="D531" s="45"/>
      <c r="E531" s="34"/>
      <c r="F531" s="34"/>
      <c r="G531" s="306">
        <f>SUM(G527:J530)</f>
        <v>0</v>
      </c>
      <c r="H531" s="306"/>
      <c r="I531" s="306"/>
      <c r="J531" s="306"/>
      <c r="K531" s="306">
        <f>SUM(K527:N530)</f>
        <v>0</v>
      </c>
      <c r="L531" s="306"/>
      <c r="M531" s="306"/>
      <c r="N531" s="306"/>
      <c r="O531" s="306">
        <f>SUM(O527:R530)</f>
        <v>14692</v>
      </c>
      <c r="P531" s="306"/>
      <c r="Q531" s="306"/>
      <c r="R531" s="306"/>
      <c r="S531" s="306">
        <f>SUM(S527:V530)</f>
        <v>0</v>
      </c>
      <c r="T531" s="306"/>
      <c r="U531" s="306"/>
      <c r="V531" s="306"/>
      <c r="W531" s="306">
        <f>SUM(W527:Z530)</f>
        <v>0</v>
      </c>
      <c r="X531" s="306"/>
      <c r="Y531" s="306"/>
      <c r="Z531" s="306"/>
      <c r="AA531" s="306">
        <f>SUM(AA527:AB530)</f>
        <v>14692</v>
      </c>
      <c r="AB531" s="306"/>
    </row>
    <row r="532" spans="1:28" ht="15.75" customHeight="1">
      <c r="A532" s="6"/>
      <c r="B532" s="32"/>
      <c r="C532" s="32"/>
      <c r="D532" s="32"/>
      <c r="E532" s="34"/>
      <c r="F532" s="34"/>
      <c r="G532" s="34"/>
      <c r="H532" s="30"/>
      <c r="I532" s="30"/>
      <c r="J532" s="30"/>
      <c r="K532" s="30"/>
      <c r="L532" s="33"/>
      <c r="M532" s="33"/>
      <c r="N532" s="33"/>
      <c r="O532" s="30"/>
      <c r="P532" s="30"/>
      <c r="Q532" s="30"/>
      <c r="R532" s="30"/>
      <c r="S532" s="30"/>
      <c r="T532" s="308"/>
      <c r="U532" s="308"/>
      <c r="V532" s="308"/>
      <c r="W532" s="308"/>
      <c r="X532" s="14"/>
      <c r="Y532" s="14"/>
      <c r="Z532" s="14"/>
      <c r="AA532" s="35"/>
      <c r="AB532" s="35"/>
    </row>
    <row r="533" spans="1:28" ht="15.75" customHeight="1">
      <c r="A533" s="6"/>
      <c r="B533" s="36" t="s">
        <v>260</v>
      </c>
      <c r="C533" s="28"/>
      <c r="D533" s="6"/>
      <c r="E533" s="34"/>
      <c r="F533" s="6"/>
      <c r="G533" s="34"/>
      <c r="H533" s="30"/>
      <c r="I533" s="30"/>
      <c r="J533" s="30"/>
      <c r="K533" s="30"/>
      <c r="L533" s="33"/>
      <c r="M533" s="33"/>
      <c r="N533" s="33"/>
      <c r="O533" s="30"/>
      <c r="P533" s="30"/>
      <c r="Q533" s="30"/>
      <c r="R533" s="30"/>
      <c r="S533" s="30"/>
      <c r="T533" s="30"/>
      <c r="U533" s="30"/>
      <c r="V533" s="30"/>
      <c r="W533" s="30"/>
      <c r="X533" s="14"/>
      <c r="Y533" s="14"/>
      <c r="Z533" s="14"/>
      <c r="AA533" s="6"/>
      <c r="AB533" s="6"/>
    </row>
    <row r="534" spans="1:28" ht="15" customHeight="1">
      <c r="A534" s="6"/>
      <c r="B534" s="31" t="s">
        <v>320</v>
      </c>
      <c r="C534" s="32"/>
      <c r="D534" s="32"/>
      <c r="E534" s="34"/>
      <c r="F534" s="34"/>
      <c r="G534" s="606"/>
      <c r="H534" s="606"/>
      <c r="I534" s="606"/>
      <c r="J534" s="606"/>
      <c r="K534" s="457"/>
      <c r="L534" s="457"/>
      <c r="M534" s="457"/>
      <c r="N534" s="457"/>
      <c r="O534" s="457">
        <v>492</v>
      </c>
      <c r="P534" s="457"/>
      <c r="Q534" s="457"/>
      <c r="R534" s="457"/>
      <c r="S534" s="308"/>
      <c r="T534" s="308"/>
      <c r="U534" s="308"/>
      <c r="V534" s="308"/>
      <c r="W534" s="308"/>
      <c r="X534" s="308"/>
      <c r="Y534" s="308"/>
      <c r="Z534" s="308"/>
      <c r="AA534" s="626">
        <f>SUM(G534:Z534)</f>
        <v>492</v>
      </c>
      <c r="AB534" s="626"/>
    </row>
    <row r="535" spans="1:28" ht="15.75" customHeight="1">
      <c r="A535" s="6"/>
      <c r="B535" s="32" t="s">
        <v>261</v>
      </c>
      <c r="C535" s="32"/>
      <c r="D535" s="32"/>
      <c r="E535" s="34"/>
      <c r="F535" s="34"/>
      <c r="G535" s="606"/>
      <c r="H535" s="606"/>
      <c r="I535" s="606"/>
      <c r="J535" s="606"/>
      <c r="K535" s="457"/>
      <c r="L535" s="457"/>
      <c r="M535" s="457"/>
      <c r="N535" s="457"/>
      <c r="O535" s="457">
        <v>1838</v>
      </c>
      <c r="P535" s="457"/>
      <c r="Q535" s="457"/>
      <c r="R535" s="457"/>
      <c r="S535" s="457"/>
      <c r="T535" s="457"/>
      <c r="U535" s="457"/>
      <c r="V535" s="457"/>
      <c r="W535" s="308"/>
      <c r="X535" s="308"/>
      <c r="Y535" s="308"/>
      <c r="Z535" s="308"/>
      <c r="AA535" s="626">
        <f>SUM(G535:Z535)</f>
        <v>1838</v>
      </c>
      <c r="AB535" s="626"/>
    </row>
    <row r="536" spans="1:28" ht="15.75" customHeight="1" thickBot="1">
      <c r="A536" s="23"/>
      <c r="B536" s="32" t="s">
        <v>258</v>
      </c>
      <c r="C536" s="32"/>
      <c r="D536" s="32"/>
      <c r="E536" s="34"/>
      <c r="F536" s="34"/>
      <c r="G536" s="606"/>
      <c r="H536" s="606"/>
      <c r="I536" s="606"/>
      <c r="J536" s="606"/>
      <c r="K536" s="457"/>
      <c r="L536" s="457"/>
      <c r="M536" s="457"/>
      <c r="N536" s="457"/>
      <c r="O536" s="457"/>
      <c r="P536" s="457"/>
      <c r="Q536" s="457"/>
      <c r="R536" s="457"/>
      <c r="S536" s="457"/>
      <c r="T536" s="457"/>
      <c r="U536" s="457"/>
      <c r="V536" s="457"/>
      <c r="W536" s="308"/>
      <c r="X536" s="308"/>
      <c r="Y536" s="308"/>
      <c r="Z536" s="308"/>
      <c r="AA536" s="626">
        <f>SUM(G536:Z536)</f>
        <v>0</v>
      </c>
      <c r="AB536" s="626"/>
    </row>
    <row r="537" spans="1:28" ht="15" customHeight="1">
      <c r="A537" s="6"/>
      <c r="B537" s="31" t="s">
        <v>407</v>
      </c>
      <c r="C537" s="32"/>
      <c r="D537" s="32"/>
      <c r="E537" s="34"/>
      <c r="F537" s="34"/>
      <c r="G537" s="306">
        <f>SUM(G534:J536)</f>
        <v>0</v>
      </c>
      <c r="H537" s="306"/>
      <c r="I537" s="306"/>
      <c r="J537" s="306"/>
      <c r="K537" s="306">
        <f>SUM(K534:N536)</f>
        <v>0</v>
      </c>
      <c r="L537" s="306"/>
      <c r="M537" s="306"/>
      <c r="N537" s="306"/>
      <c r="O537" s="306">
        <f>SUM(O534:R536)</f>
        <v>2330</v>
      </c>
      <c r="P537" s="306"/>
      <c r="Q537" s="306"/>
      <c r="R537" s="306"/>
      <c r="S537" s="306">
        <f>SUM(S534:V536)</f>
        <v>0</v>
      </c>
      <c r="T537" s="306"/>
      <c r="U537" s="306"/>
      <c r="V537" s="306"/>
      <c r="W537" s="306">
        <f>SUM(W534:Z536)</f>
        <v>0</v>
      </c>
      <c r="X537" s="306"/>
      <c r="Y537" s="306"/>
      <c r="Z537" s="306"/>
      <c r="AA537" s="625">
        <f>SUM(G537:Z537)</f>
        <v>2330</v>
      </c>
      <c r="AB537" s="626"/>
    </row>
    <row r="538" spans="1:28" ht="12.75" customHeight="1">
      <c r="A538" s="6"/>
      <c r="B538" s="32"/>
      <c r="C538" s="32"/>
      <c r="D538" s="32"/>
      <c r="E538" s="34"/>
      <c r="F538" s="34"/>
      <c r="G538" s="34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14"/>
      <c r="Y538" s="14"/>
      <c r="Z538" s="14"/>
      <c r="AA538" s="3"/>
      <c r="AB538" s="3"/>
    </row>
    <row r="539" spans="1:28" ht="14.25" customHeight="1" thickBot="1">
      <c r="A539" s="6"/>
      <c r="B539" s="702" t="s">
        <v>262</v>
      </c>
      <c r="C539" s="702"/>
      <c r="D539" s="702"/>
      <c r="E539" s="702"/>
      <c r="F539" s="702"/>
      <c r="G539" s="458">
        <f>G527-G534</f>
        <v>0</v>
      </c>
      <c r="H539" s="458"/>
      <c r="I539" s="458"/>
      <c r="J539" s="458"/>
      <c r="K539" s="458">
        <f>K527-K534</f>
        <v>0</v>
      </c>
      <c r="L539" s="458"/>
      <c r="M539" s="458"/>
      <c r="N539" s="458"/>
      <c r="O539" s="458">
        <f>O527-O534</f>
        <v>14200</v>
      </c>
      <c r="P539" s="458"/>
      <c r="Q539" s="458"/>
      <c r="R539" s="458"/>
      <c r="S539" s="458">
        <f>S527-S534</f>
        <v>0</v>
      </c>
      <c r="T539" s="458"/>
      <c r="U539" s="458"/>
      <c r="V539" s="458"/>
      <c r="W539" s="458">
        <f>W527-W534</f>
        <v>0</v>
      </c>
      <c r="X539" s="458"/>
      <c r="Y539" s="458"/>
      <c r="Z539" s="458"/>
      <c r="AA539" s="629">
        <f>AA527-AA534</f>
        <v>14200</v>
      </c>
      <c r="AB539" s="630"/>
    </row>
    <row r="540" spans="1:28" ht="13.5" customHeight="1" thickBot="1" thickTop="1">
      <c r="A540" s="6"/>
      <c r="B540" s="703" t="s">
        <v>408</v>
      </c>
      <c r="C540" s="703"/>
      <c r="D540" s="703"/>
      <c r="E540" s="703"/>
      <c r="F540" s="703"/>
      <c r="G540" s="610">
        <f>G531-G537</f>
        <v>0</v>
      </c>
      <c r="H540" s="610"/>
      <c r="I540" s="610"/>
      <c r="J540" s="610"/>
      <c r="K540" s="610">
        <f>K531-K537</f>
        <v>0</v>
      </c>
      <c r="L540" s="610"/>
      <c r="M540" s="610"/>
      <c r="N540" s="610"/>
      <c r="O540" s="610">
        <f>O531-O537</f>
        <v>12362</v>
      </c>
      <c r="P540" s="610"/>
      <c r="Q540" s="610"/>
      <c r="R540" s="610"/>
      <c r="S540" s="610">
        <f>S531-S537</f>
        <v>0</v>
      </c>
      <c r="T540" s="610"/>
      <c r="U540" s="610"/>
      <c r="V540" s="610"/>
      <c r="W540" s="610">
        <f>W531-W537</f>
        <v>0</v>
      </c>
      <c r="X540" s="610"/>
      <c r="Y540" s="610"/>
      <c r="Z540" s="610"/>
      <c r="AA540" s="627">
        <f>AA531-AA537</f>
        <v>12362</v>
      </c>
      <c r="AB540" s="628"/>
    </row>
    <row r="541" spans="1:28" ht="12.75" customHeight="1" thickTop="1">
      <c r="A541" s="6"/>
      <c r="B541" s="178"/>
      <c r="C541" s="178"/>
      <c r="D541" s="178"/>
      <c r="E541" s="178"/>
      <c r="F541" s="34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93"/>
      <c r="AB541" s="180"/>
    </row>
    <row r="542" spans="1:28" ht="14.25" customHeight="1">
      <c r="A542" s="3"/>
      <c r="B542" s="37"/>
      <c r="C542" s="38">
        <v>-11</v>
      </c>
      <c r="D542" s="37"/>
      <c r="E542" s="39" t="s">
        <v>263</v>
      </c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 customHeight="1">
      <c r="A543" s="6"/>
      <c r="B543" s="40"/>
      <c r="C543" s="40"/>
      <c r="D543" s="40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56.25" customHeight="1">
      <c r="A544" s="6"/>
      <c r="B544" s="53"/>
      <c r="C544" s="53"/>
      <c r="D544" s="53"/>
      <c r="E544" s="52"/>
      <c r="F544" s="464" t="s">
        <v>264</v>
      </c>
      <c r="G544" s="464"/>
      <c r="H544" s="464"/>
      <c r="I544" s="464" t="s">
        <v>59</v>
      </c>
      <c r="J544" s="464"/>
      <c r="K544" s="464"/>
      <c r="L544" s="466" t="s">
        <v>58</v>
      </c>
      <c r="M544" s="466"/>
      <c r="N544" s="466"/>
      <c r="O544" s="466" t="s">
        <v>60</v>
      </c>
      <c r="P544" s="466"/>
      <c r="Q544" s="466"/>
      <c r="R544" s="464" t="s">
        <v>265</v>
      </c>
      <c r="S544" s="464"/>
      <c r="T544" s="464"/>
      <c r="U544" s="464" t="s">
        <v>62</v>
      </c>
      <c r="V544" s="464"/>
      <c r="W544" s="464"/>
      <c r="X544" s="631" t="s">
        <v>266</v>
      </c>
      <c r="Y544" s="631"/>
      <c r="Z544" s="631"/>
      <c r="AA544" s="566" t="s">
        <v>180</v>
      </c>
      <c r="AB544" s="566"/>
    </row>
    <row r="545" spans="1:28" ht="30.75" customHeight="1">
      <c r="A545" s="6"/>
      <c r="B545" s="181"/>
      <c r="C545" s="181"/>
      <c r="D545" s="181"/>
      <c r="E545" s="84"/>
      <c r="F545" s="465" t="s">
        <v>321</v>
      </c>
      <c r="G545" s="465"/>
      <c r="H545" s="465"/>
      <c r="I545" s="470" t="s">
        <v>321</v>
      </c>
      <c r="J545" s="470"/>
      <c r="K545" s="470"/>
      <c r="L545" s="470" t="s">
        <v>321</v>
      </c>
      <c r="M545" s="470"/>
      <c r="N545" s="470"/>
      <c r="O545" s="470" t="s">
        <v>321</v>
      </c>
      <c r="P545" s="470"/>
      <c r="Q545" s="470"/>
      <c r="R545" s="470" t="s">
        <v>321</v>
      </c>
      <c r="S545" s="470"/>
      <c r="T545" s="470"/>
      <c r="U545" s="470" t="s">
        <v>321</v>
      </c>
      <c r="V545" s="470"/>
      <c r="W545" s="470"/>
      <c r="X545" s="470" t="s">
        <v>321</v>
      </c>
      <c r="Y545" s="470"/>
      <c r="Z545" s="470"/>
      <c r="AA545" s="567" t="s">
        <v>321</v>
      </c>
      <c r="AB545" s="567"/>
    </row>
    <row r="546" spans="1:28" ht="12" customHeight="1">
      <c r="A546" s="6"/>
      <c r="B546" s="27" t="s">
        <v>256</v>
      </c>
      <c r="C546" s="6"/>
      <c r="D546" s="28"/>
      <c r="E546" s="6"/>
      <c r="F546" s="29"/>
      <c r="G546" s="29"/>
      <c r="H546" s="50"/>
      <c r="I546" s="50"/>
      <c r="J546" s="50"/>
      <c r="K546" s="49"/>
      <c r="L546" s="49"/>
      <c r="M546" s="49"/>
      <c r="N546" s="50"/>
      <c r="O546" s="50"/>
      <c r="P546" s="50"/>
      <c r="Q546" s="49"/>
      <c r="R546" s="49"/>
      <c r="S546" s="49"/>
      <c r="T546" s="50"/>
      <c r="U546" s="50"/>
      <c r="V546" s="50"/>
      <c r="W546" s="50"/>
      <c r="X546" s="50"/>
      <c r="Y546" s="50"/>
      <c r="Z546" s="50"/>
      <c r="AA546" s="49"/>
      <c r="AB546" s="49"/>
    </row>
    <row r="547" spans="1:28" ht="13.5" customHeight="1">
      <c r="A547" s="6"/>
      <c r="B547" s="411" t="s">
        <v>320</v>
      </c>
      <c r="C547" s="411"/>
      <c r="D547" s="411"/>
      <c r="E547" s="411"/>
      <c r="F547" s="564">
        <v>1884198</v>
      </c>
      <c r="G547" s="564"/>
      <c r="H547" s="564"/>
      <c r="I547" s="434">
        <v>1930719</v>
      </c>
      <c r="J547" s="434"/>
      <c r="K547" s="434"/>
      <c r="L547" s="434"/>
      <c r="M547" s="434"/>
      <c r="N547" s="434"/>
      <c r="O547" s="434">
        <v>92525</v>
      </c>
      <c r="P547" s="434"/>
      <c r="Q547" s="434"/>
      <c r="R547" s="434"/>
      <c r="S547" s="434"/>
      <c r="T547" s="434"/>
      <c r="U547" s="307"/>
      <c r="V547" s="307"/>
      <c r="W547" s="307"/>
      <c r="X547" s="307"/>
      <c r="Y547" s="307"/>
      <c r="Z547" s="307"/>
      <c r="AA547" s="467">
        <f>SUM(F547:Z547)</f>
        <v>3907442</v>
      </c>
      <c r="AB547" s="467"/>
    </row>
    <row r="548" spans="1:28" ht="13.5" customHeight="1">
      <c r="A548" s="6"/>
      <c r="B548" s="290" t="s">
        <v>257</v>
      </c>
      <c r="C548" s="290"/>
      <c r="D548" s="290"/>
      <c r="E548" s="290"/>
      <c r="F548" s="408">
        <v>69724</v>
      </c>
      <c r="G548" s="408"/>
      <c r="H548" s="408"/>
      <c r="I548" s="307">
        <v>107724</v>
      </c>
      <c r="J548" s="307"/>
      <c r="K548" s="307"/>
      <c r="L548" s="307"/>
      <c r="M548" s="307"/>
      <c r="N548" s="307"/>
      <c r="O548" s="307">
        <v>2168</v>
      </c>
      <c r="P548" s="307"/>
      <c r="Q548" s="307"/>
      <c r="R548" s="307"/>
      <c r="S548" s="307"/>
      <c r="T548" s="307"/>
      <c r="U548" s="307"/>
      <c r="V548" s="307"/>
      <c r="W548" s="307"/>
      <c r="X548" s="307">
        <v>59644</v>
      </c>
      <c r="Y548" s="307"/>
      <c r="Z548" s="307"/>
      <c r="AA548" s="467">
        <f>SUM(F548:Z548)</f>
        <v>239260</v>
      </c>
      <c r="AB548" s="467"/>
    </row>
    <row r="549" spans="1:28" ht="14.25" customHeight="1">
      <c r="A549" s="6"/>
      <c r="B549" s="290" t="s">
        <v>258</v>
      </c>
      <c r="C549" s="290"/>
      <c r="D549" s="290"/>
      <c r="E549" s="290"/>
      <c r="F549" s="408"/>
      <c r="G549" s="408"/>
      <c r="H549" s="408"/>
      <c r="I549" s="307">
        <v>72</v>
      </c>
      <c r="J549" s="307"/>
      <c r="K549" s="307"/>
      <c r="L549" s="307"/>
      <c r="M549" s="307"/>
      <c r="N549" s="307"/>
      <c r="O549" s="307">
        <v>2482</v>
      </c>
      <c r="P549" s="307"/>
      <c r="Q549" s="307"/>
      <c r="R549" s="307"/>
      <c r="S549" s="307"/>
      <c r="T549" s="307"/>
      <c r="U549" s="307"/>
      <c r="V549" s="307"/>
      <c r="W549" s="307"/>
      <c r="X549" s="307">
        <v>59644</v>
      </c>
      <c r="Y549" s="307"/>
      <c r="Z549" s="307"/>
      <c r="AA549" s="467">
        <f>SUM(F549:Z549)</f>
        <v>62198</v>
      </c>
      <c r="AB549" s="467"/>
    </row>
    <row r="550" spans="1:28" ht="26.25" customHeight="1" thickBot="1">
      <c r="A550" s="46"/>
      <c r="B550" s="290" t="s">
        <v>259</v>
      </c>
      <c r="C550" s="290"/>
      <c r="D550" s="290"/>
      <c r="E550" s="290"/>
      <c r="F550" s="413"/>
      <c r="G550" s="413"/>
      <c r="H550" s="413"/>
      <c r="I550" s="307"/>
      <c r="J550" s="307"/>
      <c r="K550" s="307"/>
      <c r="L550" s="307"/>
      <c r="M550" s="307"/>
      <c r="N550" s="307"/>
      <c r="O550" s="307"/>
      <c r="P550" s="307"/>
      <c r="Q550" s="307"/>
      <c r="R550" s="307"/>
      <c r="S550" s="307"/>
      <c r="T550" s="307"/>
      <c r="U550" s="307"/>
      <c r="V550" s="307"/>
      <c r="W550" s="307"/>
      <c r="X550" s="307"/>
      <c r="Y550" s="307"/>
      <c r="Z550" s="307"/>
      <c r="AA550" s="305">
        <f>SUM(F550:Z550)</f>
        <v>0</v>
      </c>
      <c r="AB550" s="305"/>
    </row>
    <row r="551" spans="1:28" ht="26.25" customHeight="1" thickBot="1" thickTop="1">
      <c r="A551" s="47"/>
      <c r="B551" s="411" t="s">
        <v>407</v>
      </c>
      <c r="C551" s="411"/>
      <c r="D551" s="411"/>
      <c r="E551" s="411"/>
      <c r="F551" s="305">
        <f>F547+F548-F549</f>
        <v>1953922</v>
      </c>
      <c r="G551" s="305"/>
      <c r="H551" s="305"/>
      <c r="I551" s="305">
        <f>I547+I548-I549</f>
        <v>2038371</v>
      </c>
      <c r="J551" s="305"/>
      <c r="K551" s="305"/>
      <c r="L551" s="305">
        <f>SUM(L547:N550)</f>
        <v>0</v>
      </c>
      <c r="M551" s="305"/>
      <c r="N551" s="305"/>
      <c r="O551" s="305">
        <f>O547+O548-O549</f>
        <v>92211</v>
      </c>
      <c r="P551" s="305"/>
      <c r="Q551" s="305"/>
      <c r="R551" s="305">
        <f>SUM(R547:T550)</f>
        <v>0</v>
      </c>
      <c r="S551" s="305"/>
      <c r="T551" s="305"/>
      <c r="U551" s="305">
        <f>SUM(U547:W550)</f>
        <v>0</v>
      </c>
      <c r="V551" s="305"/>
      <c r="W551" s="305"/>
      <c r="X551" s="305">
        <f>X547+X548-X549</f>
        <v>0</v>
      </c>
      <c r="Y551" s="305"/>
      <c r="Z551" s="305"/>
      <c r="AA551" s="305">
        <f>AA547+AA548-AA549</f>
        <v>4084504</v>
      </c>
      <c r="AB551" s="305"/>
    </row>
    <row r="552" spans="1:28" ht="26.25" customHeight="1" thickTop="1">
      <c r="A552" s="3"/>
      <c r="B552" s="32"/>
      <c r="C552" s="32"/>
      <c r="D552" s="32"/>
      <c r="E552" s="29"/>
      <c r="F552" s="131"/>
      <c r="G552" s="131"/>
      <c r="H552" s="132"/>
      <c r="I552" s="132"/>
      <c r="J552" s="132"/>
      <c r="K552" s="133"/>
      <c r="L552" s="133"/>
      <c r="M552" s="133"/>
      <c r="N552" s="132"/>
      <c r="O552" s="132"/>
      <c r="P552" s="132"/>
      <c r="Q552" s="133"/>
      <c r="R552" s="133"/>
      <c r="S552" s="133"/>
      <c r="T552" s="132"/>
      <c r="U552" s="132"/>
      <c r="V552" s="132"/>
      <c r="W552" s="132"/>
      <c r="X552" s="132"/>
      <c r="Y552" s="132"/>
      <c r="Z552" s="133"/>
      <c r="AA552" s="133"/>
      <c r="AB552" s="133"/>
    </row>
    <row r="553" spans="1:28" ht="15.75" customHeight="1">
      <c r="A553" s="3"/>
      <c r="B553" s="27" t="s">
        <v>260</v>
      </c>
      <c r="C553" s="6"/>
      <c r="D553" s="28"/>
      <c r="E553" s="6"/>
      <c r="F553" s="131"/>
      <c r="G553" s="131"/>
      <c r="H553" s="132"/>
      <c r="I553" s="132"/>
      <c r="J553" s="132"/>
      <c r="K553" s="133"/>
      <c r="L553" s="133"/>
      <c r="M553" s="133"/>
      <c r="N553" s="132"/>
      <c r="O553" s="132"/>
      <c r="P553" s="132"/>
      <c r="Q553" s="133"/>
      <c r="R553" s="133"/>
      <c r="S553" s="133"/>
      <c r="T553" s="132"/>
      <c r="U553" s="132"/>
      <c r="V553" s="132"/>
      <c r="W553" s="132"/>
      <c r="X553" s="132"/>
      <c r="Y553" s="132"/>
      <c r="Z553" s="133"/>
      <c r="AA553" s="133"/>
      <c r="AB553" s="133"/>
    </row>
    <row r="554" spans="1:28" ht="12.75" customHeight="1">
      <c r="A554" s="3"/>
      <c r="B554" s="411" t="str">
        <f>B547</f>
        <v>31.12.2006.</v>
      </c>
      <c r="C554" s="411"/>
      <c r="D554" s="411"/>
      <c r="E554" s="411"/>
      <c r="F554" s="564">
        <v>341767</v>
      </c>
      <c r="G554" s="564"/>
      <c r="H554" s="564"/>
      <c r="I554" s="434">
        <v>718060</v>
      </c>
      <c r="J554" s="434"/>
      <c r="K554" s="434"/>
      <c r="L554" s="434"/>
      <c r="M554" s="434"/>
      <c r="N554" s="434"/>
      <c r="O554" s="434">
        <v>32431</v>
      </c>
      <c r="P554" s="434"/>
      <c r="Q554" s="434"/>
      <c r="R554" s="434"/>
      <c r="S554" s="434"/>
      <c r="T554" s="434"/>
      <c r="U554" s="307"/>
      <c r="V554" s="307"/>
      <c r="W554" s="307"/>
      <c r="X554" s="307"/>
      <c r="Y554" s="307"/>
      <c r="Z554" s="307"/>
      <c r="AA554" s="467">
        <f>SUM(F554:Z554)</f>
        <v>1092258</v>
      </c>
      <c r="AB554" s="467"/>
    </row>
    <row r="555" spans="1:28" ht="12.75" customHeight="1" thickBot="1">
      <c r="A555" s="23"/>
      <c r="B555" s="290" t="s">
        <v>261</v>
      </c>
      <c r="C555" s="290"/>
      <c r="D555" s="290"/>
      <c r="E555" s="290"/>
      <c r="F555" s="408">
        <v>29770</v>
      </c>
      <c r="G555" s="408"/>
      <c r="H555" s="408"/>
      <c r="I555" s="307">
        <v>96848</v>
      </c>
      <c r="J555" s="307"/>
      <c r="K555" s="307"/>
      <c r="L555" s="307"/>
      <c r="M555" s="307"/>
      <c r="N555" s="307"/>
      <c r="O555" s="307">
        <v>5253</v>
      </c>
      <c r="P555" s="307"/>
      <c r="Q555" s="307"/>
      <c r="R555" s="307"/>
      <c r="S555" s="307"/>
      <c r="T555" s="307"/>
      <c r="U555" s="307"/>
      <c r="V555" s="307"/>
      <c r="W555" s="307"/>
      <c r="X555" s="307"/>
      <c r="Y555" s="307"/>
      <c r="Z555" s="307"/>
      <c r="AA555" s="467">
        <f>SUM(F555:Z555)</f>
        <v>131871</v>
      </c>
      <c r="AB555" s="467"/>
    </row>
    <row r="556" spans="1:28" ht="12.75" customHeight="1">
      <c r="A556" s="6"/>
      <c r="B556" s="290" t="s">
        <v>258</v>
      </c>
      <c r="C556" s="290"/>
      <c r="D556" s="290"/>
      <c r="E556" s="290"/>
      <c r="F556" s="408"/>
      <c r="G556" s="408"/>
      <c r="H556" s="408"/>
      <c r="I556" s="307">
        <v>34</v>
      </c>
      <c r="J556" s="307"/>
      <c r="K556" s="307"/>
      <c r="L556" s="307"/>
      <c r="M556" s="307"/>
      <c r="N556" s="307"/>
      <c r="O556" s="307">
        <v>2473</v>
      </c>
      <c r="P556" s="307"/>
      <c r="Q556" s="307"/>
      <c r="R556" s="307"/>
      <c r="S556" s="307"/>
      <c r="T556" s="307"/>
      <c r="U556" s="307"/>
      <c r="V556" s="307"/>
      <c r="W556" s="307"/>
      <c r="X556" s="307"/>
      <c r="Y556" s="307"/>
      <c r="Z556" s="307"/>
      <c r="AA556" s="467">
        <f>SUM(F556:Z556)</f>
        <v>2507</v>
      </c>
      <c r="AB556" s="467"/>
    </row>
    <row r="557" spans="1:28" ht="12.75" customHeight="1">
      <c r="A557" s="6"/>
      <c r="B557" s="411" t="str">
        <f>B551</f>
        <v>30.06.2007.</v>
      </c>
      <c r="C557" s="411"/>
      <c r="D557" s="411"/>
      <c r="E557" s="411"/>
      <c r="F557" s="412">
        <f>F554+F555-F556</f>
        <v>371537</v>
      </c>
      <c r="G557" s="412"/>
      <c r="H557" s="412"/>
      <c r="I557" s="412">
        <f>I554+I555-I556</f>
        <v>814874</v>
      </c>
      <c r="J557" s="412"/>
      <c r="K557" s="412"/>
      <c r="L557" s="412">
        <f>SUM(L554:N556)</f>
        <v>0</v>
      </c>
      <c r="M557" s="412"/>
      <c r="N557" s="412"/>
      <c r="O557" s="412">
        <f>O554+O555-O556</f>
        <v>35211</v>
      </c>
      <c r="P557" s="412"/>
      <c r="Q557" s="412"/>
      <c r="R557" s="412">
        <f>SUM(R554:T556)</f>
        <v>0</v>
      </c>
      <c r="S557" s="412"/>
      <c r="T557" s="412"/>
      <c r="U557" s="412">
        <f>SUM(U554:W556)</f>
        <v>0</v>
      </c>
      <c r="V557" s="412"/>
      <c r="W557" s="412"/>
      <c r="X557" s="412">
        <f>SUM(X554:Z556)</f>
        <v>0</v>
      </c>
      <c r="Y557" s="412"/>
      <c r="Z557" s="412"/>
      <c r="AA557" s="305">
        <f>AA554+AA555-AA556</f>
        <v>1221622</v>
      </c>
      <c r="AB557" s="305"/>
    </row>
    <row r="558" spans="1:28" ht="12.75" customHeight="1" thickBot="1">
      <c r="A558" s="6"/>
      <c r="B558" s="57"/>
      <c r="C558" s="57"/>
      <c r="D558" s="57"/>
      <c r="E558" s="58"/>
      <c r="F558" s="134"/>
      <c r="G558" s="134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6"/>
      <c r="AA558" s="136"/>
      <c r="AB558" s="136"/>
    </row>
    <row r="559" spans="1:28" ht="12.75" customHeight="1" thickBot="1" thickTop="1">
      <c r="A559" s="6"/>
      <c r="B559" s="409" t="s">
        <v>373</v>
      </c>
      <c r="C559" s="409"/>
      <c r="D559" s="409"/>
      <c r="E559" s="409"/>
      <c r="F559" s="410">
        <f>F547-F554</f>
        <v>1542431</v>
      </c>
      <c r="G559" s="410"/>
      <c r="H559" s="410"/>
      <c r="I559" s="410">
        <f>I547-I554</f>
        <v>1212659</v>
      </c>
      <c r="J559" s="410"/>
      <c r="K559" s="410"/>
      <c r="L559" s="410">
        <f>L547+L554</f>
        <v>0</v>
      </c>
      <c r="M559" s="410"/>
      <c r="N559" s="410"/>
      <c r="O559" s="410">
        <f>O547-O554</f>
        <v>60094</v>
      </c>
      <c r="P559" s="410"/>
      <c r="Q559" s="410"/>
      <c r="R559" s="410">
        <f>R547+R554</f>
        <v>0</v>
      </c>
      <c r="S559" s="410"/>
      <c r="T559" s="410"/>
      <c r="U559" s="410">
        <f>U547+U554</f>
        <v>0</v>
      </c>
      <c r="V559" s="410"/>
      <c r="W559" s="410"/>
      <c r="X559" s="410">
        <f>X547+X554</f>
        <v>0</v>
      </c>
      <c r="Y559" s="410"/>
      <c r="Z559" s="410"/>
      <c r="AA559" s="573">
        <f>AA547-AA554</f>
        <v>2815184</v>
      </c>
      <c r="AB559" s="573"/>
    </row>
    <row r="560" spans="1:28" ht="12.75" customHeight="1" thickBot="1" thickTop="1">
      <c r="A560" s="6"/>
      <c r="B560" s="21"/>
      <c r="C560" s="21"/>
      <c r="D560" s="21"/>
      <c r="E560" s="21"/>
      <c r="F560" s="139"/>
      <c r="G560" s="139"/>
      <c r="H560" s="139"/>
      <c r="I560" s="137"/>
      <c r="J560" s="137"/>
      <c r="K560" s="137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</row>
    <row r="561" spans="1:28" ht="12.75" customHeight="1" thickBot="1" thickTop="1">
      <c r="A561" s="3"/>
      <c r="B561" s="409" t="s">
        <v>409</v>
      </c>
      <c r="C561" s="409"/>
      <c r="D561" s="409"/>
      <c r="E561" s="409"/>
      <c r="F561" s="410">
        <f>F551-F557</f>
        <v>1582385</v>
      </c>
      <c r="G561" s="410"/>
      <c r="H561" s="410"/>
      <c r="I561" s="410">
        <f>I551-I557</f>
        <v>1223497</v>
      </c>
      <c r="J561" s="410"/>
      <c r="K561" s="410"/>
      <c r="L561" s="410">
        <f>L551+L557</f>
        <v>0</v>
      </c>
      <c r="M561" s="410"/>
      <c r="N561" s="410"/>
      <c r="O561" s="410">
        <f>O551-O557</f>
        <v>57000</v>
      </c>
      <c r="P561" s="410"/>
      <c r="Q561" s="410"/>
      <c r="R561" s="410">
        <f>R551+R557</f>
        <v>0</v>
      </c>
      <c r="S561" s="410"/>
      <c r="T561" s="410"/>
      <c r="U561" s="410">
        <f>U551+U557</f>
        <v>0</v>
      </c>
      <c r="V561" s="410"/>
      <c r="W561" s="410"/>
      <c r="X561" s="410">
        <f>X551+X557</f>
        <v>0</v>
      </c>
      <c r="Y561" s="410"/>
      <c r="Z561" s="410"/>
      <c r="AA561" s="410">
        <f>AA551-AA557</f>
        <v>2862882</v>
      </c>
      <c r="AB561" s="410"/>
    </row>
    <row r="562" spans="1:28" ht="12.75" customHeight="1" thickTop="1">
      <c r="A562" s="6"/>
      <c r="B562" s="178"/>
      <c r="C562" s="178"/>
      <c r="D562" s="178"/>
      <c r="E562" s="178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</row>
    <row r="563" spans="1:28" ht="12.75" customHeight="1">
      <c r="A563" s="6"/>
      <c r="B563" s="178"/>
      <c r="C563" s="178"/>
      <c r="D563" s="178"/>
      <c r="E563" s="178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</row>
    <row r="564" spans="1:28" ht="12.75" customHeight="1">
      <c r="A564" s="6"/>
      <c r="B564" s="181"/>
      <c r="C564" s="181"/>
      <c r="D564" s="181"/>
      <c r="E564" s="84"/>
      <c r="F564" s="465" t="s">
        <v>333</v>
      </c>
      <c r="G564" s="465"/>
      <c r="H564" s="465"/>
      <c r="I564" s="470" t="s">
        <v>333</v>
      </c>
      <c r="J564" s="470"/>
      <c r="K564" s="470"/>
      <c r="L564" s="470" t="s">
        <v>333</v>
      </c>
      <c r="M564" s="470"/>
      <c r="N564" s="470"/>
      <c r="O564" s="470" t="s">
        <v>333</v>
      </c>
      <c r="P564" s="470"/>
      <c r="Q564" s="470"/>
      <c r="R564" s="470" t="s">
        <v>333</v>
      </c>
      <c r="S564" s="470"/>
      <c r="T564" s="470"/>
      <c r="U564" s="470" t="s">
        <v>333</v>
      </c>
      <c r="V564" s="470"/>
      <c r="W564" s="470"/>
      <c r="X564" s="470" t="s">
        <v>333</v>
      </c>
      <c r="Y564" s="470"/>
      <c r="Z564" s="470"/>
      <c r="AA564" s="567" t="s">
        <v>333</v>
      </c>
      <c r="AB564" s="567"/>
    </row>
    <row r="565" spans="1:28" ht="12.75" customHeight="1">
      <c r="A565" s="6"/>
      <c r="B565" s="27" t="s">
        <v>256</v>
      </c>
      <c r="C565" s="6"/>
      <c r="D565" s="28"/>
      <c r="E565" s="6"/>
      <c r="F565" s="29"/>
      <c r="G565" s="29"/>
      <c r="H565" s="50"/>
      <c r="I565" s="50"/>
      <c r="J565" s="50"/>
      <c r="K565" s="49"/>
      <c r="L565" s="49"/>
      <c r="M565" s="49"/>
      <c r="N565" s="50"/>
      <c r="O565" s="50"/>
      <c r="P565" s="50"/>
      <c r="Q565" s="49"/>
      <c r="R565" s="49"/>
      <c r="S565" s="49"/>
      <c r="T565" s="50"/>
      <c r="U565" s="50"/>
      <c r="V565" s="50"/>
      <c r="W565" s="50"/>
      <c r="X565" s="50"/>
      <c r="Y565" s="50"/>
      <c r="Z565" s="50"/>
      <c r="AA565" s="49"/>
      <c r="AB565" s="49"/>
    </row>
    <row r="566" spans="1:28" ht="12.75" customHeight="1">
      <c r="A566" s="6"/>
      <c r="B566" s="411" t="s">
        <v>320</v>
      </c>
      <c r="C566" s="411"/>
      <c r="D566" s="411"/>
      <c r="E566" s="411"/>
      <c r="F566" s="433">
        <v>2680972</v>
      </c>
      <c r="G566" s="433"/>
      <c r="H566" s="433"/>
      <c r="I566" s="434">
        <v>2747165</v>
      </c>
      <c r="J566" s="434"/>
      <c r="K566" s="434"/>
      <c r="L566" s="434"/>
      <c r="M566" s="434"/>
      <c r="N566" s="434"/>
      <c r="O566" s="434">
        <v>131651</v>
      </c>
      <c r="P566" s="434"/>
      <c r="Q566" s="434"/>
      <c r="R566" s="434"/>
      <c r="S566" s="434"/>
      <c r="T566" s="434"/>
      <c r="U566" s="307"/>
      <c r="V566" s="307"/>
      <c r="W566" s="307"/>
      <c r="X566" s="307"/>
      <c r="Y566" s="307"/>
      <c r="Z566" s="307"/>
      <c r="AA566" s="467">
        <f>SUM(F566:Z566)</f>
        <v>5559788</v>
      </c>
      <c r="AB566" s="467"/>
    </row>
    <row r="567" spans="1:28" ht="12.75" customHeight="1">
      <c r="A567" s="6"/>
      <c r="B567" s="290" t="s">
        <v>257</v>
      </c>
      <c r="C567" s="290"/>
      <c r="D567" s="290"/>
      <c r="E567" s="290"/>
      <c r="F567" s="408">
        <v>99208</v>
      </c>
      <c r="G567" s="408"/>
      <c r="H567" s="408"/>
      <c r="I567" s="307">
        <v>153277</v>
      </c>
      <c r="J567" s="307"/>
      <c r="K567" s="307"/>
      <c r="L567" s="307"/>
      <c r="M567" s="307"/>
      <c r="N567" s="307"/>
      <c r="O567" s="307">
        <v>3085</v>
      </c>
      <c r="P567" s="307"/>
      <c r="Q567" s="307"/>
      <c r="R567" s="307"/>
      <c r="S567" s="307"/>
      <c r="T567" s="307"/>
      <c r="U567" s="307"/>
      <c r="V567" s="307"/>
      <c r="W567" s="307"/>
      <c r="X567" s="307">
        <v>84866</v>
      </c>
      <c r="Y567" s="307"/>
      <c r="Z567" s="307"/>
      <c r="AA567" s="467">
        <f>SUM(F567:Z567)</f>
        <v>340436</v>
      </c>
      <c r="AB567" s="467"/>
    </row>
    <row r="568" spans="1:28" ht="15.75" customHeight="1">
      <c r="A568" s="6"/>
      <c r="B568" s="290" t="s">
        <v>258</v>
      </c>
      <c r="C568" s="290"/>
      <c r="D568" s="290"/>
      <c r="E568" s="290"/>
      <c r="F568" s="408"/>
      <c r="G568" s="408"/>
      <c r="H568" s="408"/>
      <c r="I568" s="307">
        <v>103</v>
      </c>
      <c r="J568" s="307"/>
      <c r="K568" s="307"/>
      <c r="L568" s="307"/>
      <c r="M568" s="307"/>
      <c r="N568" s="307"/>
      <c r="O568" s="307">
        <v>3532</v>
      </c>
      <c r="P568" s="307"/>
      <c r="Q568" s="307"/>
      <c r="R568" s="307"/>
      <c r="S568" s="307"/>
      <c r="T568" s="307"/>
      <c r="U568" s="307"/>
      <c r="V568" s="307"/>
      <c r="W568" s="307"/>
      <c r="X568" s="307">
        <v>84866</v>
      </c>
      <c r="Y568" s="307"/>
      <c r="Z568" s="307"/>
      <c r="AA568" s="467">
        <f>SUM(F568:Z568)</f>
        <v>88501</v>
      </c>
      <c r="AB568" s="467"/>
    </row>
    <row r="569" spans="1:28" ht="15.75" customHeight="1" thickBot="1">
      <c r="A569" s="46"/>
      <c r="B569" s="290" t="s">
        <v>259</v>
      </c>
      <c r="C569" s="290"/>
      <c r="D569" s="290"/>
      <c r="E569" s="290"/>
      <c r="F569" s="413"/>
      <c r="G569" s="413"/>
      <c r="H569" s="413"/>
      <c r="I569" s="307"/>
      <c r="J569" s="307"/>
      <c r="K569" s="307"/>
      <c r="L569" s="307"/>
      <c r="M569" s="307"/>
      <c r="N569" s="307"/>
      <c r="O569" s="307"/>
      <c r="P569" s="307"/>
      <c r="Q569" s="307"/>
      <c r="R569" s="307"/>
      <c r="S569" s="307"/>
      <c r="T569" s="307"/>
      <c r="U569" s="307"/>
      <c r="V569" s="307"/>
      <c r="W569" s="307"/>
      <c r="X569" s="307"/>
      <c r="Y569" s="307"/>
      <c r="Z569" s="307"/>
      <c r="AA569" s="305">
        <f>SUM(F569:Z569)</f>
        <v>0</v>
      </c>
      <c r="AB569" s="305"/>
    </row>
    <row r="570" spans="1:28" ht="18" customHeight="1" thickBot="1" thickTop="1">
      <c r="A570" s="47"/>
      <c r="B570" s="411" t="s">
        <v>407</v>
      </c>
      <c r="C570" s="411"/>
      <c r="D570" s="411"/>
      <c r="E570" s="411"/>
      <c r="F570" s="305">
        <f>F566+F567-F568</f>
        <v>2780180</v>
      </c>
      <c r="G570" s="305"/>
      <c r="H570" s="305"/>
      <c r="I570" s="305">
        <f>I566+I567-I568</f>
        <v>2900339</v>
      </c>
      <c r="J570" s="305"/>
      <c r="K570" s="305"/>
      <c r="L570" s="305">
        <f>SUM(L566:N569)</f>
        <v>0</v>
      </c>
      <c r="M570" s="305"/>
      <c r="N570" s="305"/>
      <c r="O570" s="305">
        <f>O566+O567-O568</f>
        <v>131204</v>
      </c>
      <c r="P570" s="305"/>
      <c r="Q570" s="305"/>
      <c r="R570" s="305">
        <f>SUM(R566:T569)</f>
        <v>0</v>
      </c>
      <c r="S570" s="305"/>
      <c r="T570" s="305"/>
      <c r="U570" s="305">
        <f>SUM(U566:W569)</f>
        <v>0</v>
      </c>
      <c r="V570" s="305"/>
      <c r="W570" s="305"/>
      <c r="X570" s="305">
        <f>X566+X567-X568</f>
        <v>0</v>
      </c>
      <c r="Y570" s="305"/>
      <c r="Z570" s="305"/>
      <c r="AA570" s="305">
        <f>AA566+AA567-AA568</f>
        <v>5811723</v>
      </c>
      <c r="AB570" s="305"/>
    </row>
    <row r="571" spans="1:28" ht="12.75" customHeight="1" thickTop="1">
      <c r="A571" s="3"/>
      <c r="B571" s="32"/>
      <c r="C571" s="32"/>
      <c r="D571" s="32"/>
      <c r="E571" s="29"/>
      <c r="F571" s="131"/>
      <c r="G571" s="131"/>
      <c r="H571" s="132"/>
      <c r="I571" s="132"/>
      <c r="J571" s="132"/>
      <c r="K571" s="133"/>
      <c r="L571" s="133"/>
      <c r="M571" s="133"/>
      <c r="N571" s="132"/>
      <c r="O571" s="132"/>
      <c r="P571" s="132"/>
      <c r="Q571" s="133"/>
      <c r="R571" s="133"/>
      <c r="S571" s="133"/>
      <c r="T571" s="132"/>
      <c r="U571" s="132"/>
      <c r="V571" s="132"/>
      <c r="W571" s="132"/>
      <c r="X571" s="132"/>
      <c r="Y571" s="132"/>
      <c r="Z571" s="133"/>
      <c r="AA571" s="133"/>
      <c r="AB571" s="133"/>
    </row>
    <row r="572" spans="1:28" ht="15.75" customHeight="1">
      <c r="A572" s="6"/>
      <c r="B572" s="27" t="s">
        <v>260</v>
      </c>
      <c r="C572" s="6"/>
      <c r="D572" s="28"/>
      <c r="E572" s="6"/>
      <c r="F572" s="131"/>
      <c r="G572" s="131"/>
      <c r="H572" s="132"/>
      <c r="I572" s="132"/>
      <c r="J572" s="132"/>
      <c r="K572" s="133"/>
      <c r="L572" s="133"/>
      <c r="M572" s="133"/>
      <c r="N572" s="132"/>
      <c r="O572" s="132"/>
      <c r="P572" s="132"/>
      <c r="Q572" s="133"/>
      <c r="R572" s="133"/>
      <c r="S572" s="133"/>
      <c r="T572" s="132"/>
      <c r="U572" s="132"/>
      <c r="V572" s="132"/>
      <c r="W572" s="132"/>
      <c r="X572" s="132"/>
      <c r="Y572" s="132"/>
      <c r="Z572" s="133"/>
      <c r="AA572" s="133"/>
      <c r="AB572" s="133"/>
    </row>
    <row r="573" spans="1:28" ht="12.75">
      <c r="A573" s="6"/>
      <c r="B573" s="411" t="str">
        <f>B566</f>
        <v>31.12.2006.</v>
      </c>
      <c r="C573" s="411"/>
      <c r="D573" s="411"/>
      <c r="E573" s="411"/>
      <c r="F573" s="564">
        <v>486290</v>
      </c>
      <c r="G573" s="564"/>
      <c r="H573" s="564"/>
      <c r="I573" s="434">
        <v>1021707</v>
      </c>
      <c r="J573" s="434"/>
      <c r="K573" s="434"/>
      <c r="L573" s="434"/>
      <c r="M573" s="434"/>
      <c r="N573" s="434"/>
      <c r="O573" s="434">
        <v>46145</v>
      </c>
      <c r="P573" s="434"/>
      <c r="Q573" s="434"/>
      <c r="R573" s="434"/>
      <c r="S573" s="434"/>
      <c r="T573" s="434"/>
      <c r="U573" s="307"/>
      <c r="V573" s="307"/>
      <c r="W573" s="307"/>
      <c r="X573" s="307"/>
      <c r="Y573" s="307"/>
      <c r="Z573" s="307"/>
      <c r="AA573" s="467">
        <f>SUM(F573:Z573)</f>
        <v>1554142</v>
      </c>
      <c r="AB573" s="467"/>
    </row>
    <row r="574" spans="1:28" s="54" customFormat="1" ht="13.5" customHeight="1">
      <c r="A574" s="52"/>
      <c r="B574" s="290" t="s">
        <v>261</v>
      </c>
      <c r="C574" s="290"/>
      <c r="D574" s="290"/>
      <c r="E574" s="290"/>
      <c r="F574" s="408">
        <v>42359</v>
      </c>
      <c r="G574" s="408"/>
      <c r="H574" s="408"/>
      <c r="I574" s="307">
        <v>137802</v>
      </c>
      <c r="J574" s="307"/>
      <c r="K574" s="307"/>
      <c r="L574" s="307"/>
      <c r="M574" s="307"/>
      <c r="N574" s="307"/>
      <c r="O574" s="307">
        <v>7474</v>
      </c>
      <c r="P574" s="307"/>
      <c r="Q574" s="307"/>
      <c r="R574" s="307"/>
      <c r="S574" s="307"/>
      <c r="T574" s="307"/>
      <c r="U574" s="307"/>
      <c r="V574" s="307"/>
      <c r="W574" s="307"/>
      <c r="X574" s="307"/>
      <c r="Y574" s="307"/>
      <c r="Z574" s="307"/>
      <c r="AA574" s="467">
        <f>SUM(F574:Z574)</f>
        <v>187635</v>
      </c>
      <c r="AB574" s="467"/>
    </row>
    <row r="575" spans="1:28" ht="12.75" customHeight="1">
      <c r="A575" s="84"/>
      <c r="B575" s="290" t="s">
        <v>258</v>
      </c>
      <c r="C575" s="290"/>
      <c r="D575" s="290"/>
      <c r="E575" s="290"/>
      <c r="F575" s="408"/>
      <c r="G575" s="408"/>
      <c r="H575" s="408"/>
      <c r="I575" s="307">
        <v>48</v>
      </c>
      <c r="J575" s="307"/>
      <c r="K575" s="307"/>
      <c r="L575" s="307"/>
      <c r="M575" s="307"/>
      <c r="N575" s="307"/>
      <c r="O575" s="307">
        <v>3519</v>
      </c>
      <c r="P575" s="307"/>
      <c r="Q575" s="307"/>
      <c r="R575" s="307"/>
      <c r="S575" s="307"/>
      <c r="T575" s="307"/>
      <c r="U575" s="307"/>
      <c r="V575" s="307"/>
      <c r="W575" s="307"/>
      <c r="X575" s="307"/>
      <c r="Y575" s="307"/>
      <c r="Z575" s="307"/>
      <c r="AA575" s="467">
        <f>SUM(F575:Z575)</f>
        <v>3567</v>
      </c>
      <c r="AB575" s="467"/>
    </row>
    <row r="576" spans="1:28" ht="12.75">
      <c r="A576" s="6"/>
      <c r="B576" s="411" t="str">
        <f>B570</f>
        <v>30.06.2007.</v>
      </c>
      <c r="C576" s="411"/>
      <c r="D576" s="411"/>
      <c r="E576" s="411"/>
      <c r="F576" s="412">
        <f>F573+F574-F575</f>
        <v>528649</v>
      </c>
      <c r="G576" s="412"/>
      <c r="H576" s="412"/>
      <c r="I576" s="412">
        <f>I573+I574-I575</f>
        <v>1159461</v>
      </c>
      <c r="J576" s="412"/>
      <c r="K576" s="412"/>
      <c r="L576" s="412">
        <f>SUM(L573:N575)</f>
        <v>0</v>
      </c>
      <c r="M576" s="412"/>
      <c r="N576" s="412"/>
      <c r="O576" s="412">
        <f>O573+O574-O575</f>
        <v>50100</v>
      </c>
      <c r="P576" s="412"/>
      <c r="Q576" s="412"/>
      <c r="R576" s="412">
        <f>SUM(R573:T575)</f>
        <v>0</v>
      </c>
      <c r="S576" s="412"/>
      <c r="T576" s="412"/>
      <c r="U576" s="412">
        <f>SUM(U573:W575)</f>
        <v>0</v>
      </c>
      <c r="V576" s="412"/>
      <c r="W576" s="412"/>
      <c r="X576" s="412">
        <f>SUM(X573:Z575)</f>
        <v>0</v>
      </c>
      <c r="Y576" s="412"/>
      <c r="Z576" s="412"/>
      <c r="AA576" s="305">
        <f>AA573+AA574-AA575</f>
        <v>1738210</v>
      </c>
      <c r="AB576" s="305"/>
    </row>
    <row r="577" spans="1:28" ht="13.5" thickBot="1">
      <c r="A577" s="6"/>
      <c r="B577" s="57"/>
      <c r="C577" s="57"/>
      <c r="D577" s="57"/>
      <c r="E577" s="58"/>
      <c r="F577" s="134"/>
      <c r="G577" s="134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6"/>
      <c r="AA577" s="136"/>
      <c r="AB577" s="136"/>
    </row>
    <row r="578" spans="1:28" ht="14.25" thickBot="1" thickTop="1">
      <c r="A578" s="6"/>
      <c r="B578" s="409" t="s">
        <v>374</v>
      </c>
      <c r="C578" s="409"/>
      <c r="D578" s="409"/>
      <c r="E578" s="409"/>
      <c r="F578" s="410">
        <f>F566-F573</f>
        <v>2194682</v>
      </c>
      <c r="G578" s="410"/>
      <c r="H578" s="410"/>
      <c r="I578" s="410">
        <f>I566-I573</f>
        <v>1725458</v>
      </c>
      <c r="J578" s="410"/>
      <c r="K578" s="410"/>
      <c r="L578" s="410">
        <f>L566+L573</f>
        <v>0</v>
      </c>
      <c r="M578" s="410"/>
      <c r="N578" s="410"/>
      <c r="O578" s="410">
        <f>O566-O573</f>
        <v>85506</v>
      </c>
      <c r="P578" s="410"/>
      <c r="Q578" s="410"/>
      <c r="R578" s="410">
        <f>R566+R573</f>
        <v>0</v>
      </c>
      <c r="S578" s="410"/>
      <c r="T578" s="410"/>
      <c r="U578" s="410">
        <f>U566+U573</f>
        <v>0</v>
      </c>
      <c r="V578" s="410"/>
      <c r="W578" s="410"/>
      <c r="X578" s="410">
        <f>X566+X573</f>
        <v>0</v>
      </c>
      <c r="Y578" s="410"/>
      <c r="Z578" s="410"/>
      <c r="AA578" s="573">
        <f>AA566-AA573</f>
        <v>4005646</v>
      </c>
      <c r="AB578" s="573"/>
    </row>
    <row r="579" spans="1:28" ht="14.25" thickBot="1" thickTop="1">
      <c r="A579" s="6"/>
      <c r="B579" s="21"/>
      <c r="C579" s="21"/>
      <c r="D579" s="21"/>
      <c r="E579" s="21"/>
      <c r="F579" s="139"/>
      <c r="G579" s="139"/>
      <c r="H579" s="139"/>
      <c r="I579" s="137"/>
      <c r="J579" s="137"/>
      <c r="K579" s="137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  <c r="AA579" s="138"/>
      <c r="AB579" s="138"/>
    </row>
    <row r="580" spans="1:28" ht="16.5" customHeight="1" thickBot="1" thickTop="1">
      <c r="A580" s="6"/>
      <c r="B580" s="409" t="s">
        <v>410</v>
      </c>
      <c r="C580" s="409"/>
      <c r="D580" s="409"/>
      <c r="E580" s="409"/>
      <c r="F580" s="410">
        <f>F570-F576</f>
        <v>2251531</v>
      </c>
      <c r="G580" s="410"/>
      <c r="H580" s="410"/>
      <c r="I580" s="410">
        <f>I570-I576</f>
        <v>1740878</v>
      </c>
      <c r="J580" s="410"/>
      <c r="K580" s="410"/>
      <c r="L580" s="410">
        <f>L570+L576</f>
        <v>0</v>
      </c>
      <c r="M580" s="410"/>
      <c r="N580" s="410"/>
      <c r="O580" s="410">
        <f>O570-O576</f>
        <v>81104</v>
      </c>
      <c r="P580" s="410"/>
      <c r="Q580" s="410"/>
      <c r="R580" s="410">
        <f>R570+R576</f>
        <v>0</v>
      </c>
      <c r="S580" s="410"/>
      <c r="T580" s="410"/>
      <c r="U580" s="410">
        <f>U570+U576</f>
        <v>0</v>
      </c>
      <c r="V580" s="410"/>
      <c r="W580" s="410"/>
      <c r="X580" s="410">
        <f>X570+X576</f>
        <v>0</v>
      </c>
      <c r="Y580" s="410"/>
      <c r="Z580" s="410"/>
      <c r="AA580" s="410">
        <f>AA570-AA576</f>
        <v>4073513</v>
      </c>
      <c r="AB580" s="410"/>
    </row>
    <row r="581" spans="1:28" ht="13.5" thickTop="1">
      <c r="A581" s="6"/>
      <c r="B581" s="178"/>
      <c r="C581" s="178"/>
      <c r="D581" s="178"/>
      <c r="E581" s="178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</row>
    <row r="582" spans="1:28" ht="12.75">
      <c r="A582" s="6"/>
      <c r="B582" s="79" t="s">
        <v>267</v>
      </c>
      <c r="C582" s="61"/>
      <c r="D582" s="61"/>
      <c r="E582" s="60"/>
      <c r="F582" s="60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5"/>
      <c r="T582" s="15"/>
      <c r="U582" s="15"/>
      <c r="V582" s="14"/>
      <c r="W582" s="14"/>
      <c r="X582" s="14"/>
      <c r="Y582" s="15"/>
      <c r="Z582" s="14"/>
      <c r="AA582" s="14"/>
      <c r="AB582" s="14"/>
    </row>
    <row r="583" spans="1:28" ht="12.75">
      <c r="A583" s="6"/>
      <c r="B583" s="61"/>
      <c r="C583" s="61"/>
      <c r="D583" s="61"/>
      <c r="E583" s="60"/>
      <c r="F583" s="60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5"/>
      <c r="T583" s="15"/>
      <c r="U583" s="15"/>
      <c r="V583" s="14"/>
      <c r="W583" s="14"/>
      <c r="X583" s="14"/>
      <c r="Y583" s="15"/>
      <c r="Z583" s="14"/>
      <c r="AA583" s="14"/>
      <c r="AB583" s="14"/>
    </row>
    <row r="584" spans="1:28" ht="12.75">
      <c r="A584" s="6"/>
      <c r="B584" s="69"/>
      <c r="C584" s="38">
        <v>-12</v>
      </c>
      <c r="D584" s="69"/>
      <c r="E584" s="72" t="s">
        <v>268</v>
      </c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8"/>
      <c r="Q584" s="68"/>
      <c r="R584" s="68"/>
      <c r="S584" s="65"/>
      <c r="T584" s="65"/>
      <c r="U584" s="65"/>
      <c r="V584" s="64"/>
      <c r="W584" s="64"/>
      <c r="X584" s="64"/>
      <c r="Y584" s="65"/>
      <c r="Z584" s="64"/>
      <c r="AA584" s="64"/>
      <c r="AB584" s="64"/>
    </row>
    <row r="585" spans="1:28" ht="12.75">
      <c r="A585" s="6"/>
      <c r="B585" s="69"/>
      <c r="C585" s="38"/>
      <c r="D585" s="69"/>
      <c r="E585" s="72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8"/>
      <c r="Q585" s="68"/>
      <c r="R585" s="68"/>
      <c r="S585" s="65"/>
      <c r="T585" s="65"/>
      <c r="U585" s="65"/>
      <c r="V585" s="64"/>
      <c r="W585" s="64"/>
      <c r="X585" s="64"/>
      <c r="Y585" s="65"/>
      <c r="Z585" s="64"/>
      <c r="AA585" s="64"/>
      <c r="AB585" s="64"/>
    </row>
    <row r="586" spans="1:28" ht="12.75">
      <c r="A586" s="6"/>
      <c r="B586" s="69"/>
      <c r="C586" s="38"/>
      <c r="D586" s="69"/>
      <c r="E586" s="72"/>
      <c r="F586" s="69"/>
      <c r="G586" s="69"/>
      <c r="H586" s="69"/>
      <c r="I586" s="69"/>
      <c r="J586" s="69"/>
      <c r="K586" s="69"/>
      <c r="L586" s="69"/>
      <c r="M586" s="704" t="s">
        <v>319</v>
      </c>
      <c r="N586" s="314"/>
      <c r="O586" s="314"/>
      <c r="P586" s="314"/>
      <c r="Q586" s="68"/>
      <c r="R586" s="68"/>
      <c r="S586" s="65"/>
      <c r="T586" s="65"/>
      <c r="U586" s="65"/>
      <c r="V586" s="64"/>
      <c r="W586" s="64"/>
      <c r="X586" s="64"/>
      <c r="Y586" s="65"/>
      <c r="Z586" s="64"/>
      <c r="AA586" s="64"/>
      <c r="AB586" s="64"/>
    </row>
    <row r="587" spans="1:28" ht="12.75">
      <c r="A587" s="6"/>
      <c r="B587" s="18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8"/>
      <c r="Q587" s="188"/>
      <c r="R587" s="188"/>
      <c r="S587" s="189"/>
      <c r="T587" s="189"/>
      <c r="U587" s="189"/>
      <c r="V587" s="190"/>
      <c r="W587" s="190"/>
      <c r="X587" s="190"/>
      <c r="Y587" s="189"/>
      <c r="Z587" s="190"/>
      <c r="AA587" s="190"/>
      <c r="AB587" s="190"/>
    </row>
    <row r="588" spans="1:28" ht="41.25" customHeight="1" thickBot="1">
      <c r="A588" s="56"/>
      <c r="B588" s="209"/>
      <c r="C588" s="209"/>
      <c r="D588" s="209"/>
      <c r="E588" s="209"/>
      <c r="F588" s="303" t="s">
        <v>320</v>
      </c>
      <c r="G588" s="303"/>
      <c r="H588" s="303"/>
      <c r="I588" s="291" t="s">
        <v>411</v>
      </c>
      <c r="J588" s="291"/>
      <c r="K588" s="291"/>
      <c r="L588" s="291" t="s">
        <v>412</v>
      </c>
      <c r="M588" s="291"/>
      <c r="N588" s="291"/>
      <c r="O588" s="300" t="s">
        <v>271</v>
      </c>
      <c r="P588" s="300"/>
      <c r="Q588" s="300"/>
      <c r="R588" s="291" t="s">
        <v>413</v>
      </c>
      <c r="S588" s="291"/>
      <c r="T588" s="291"/>
      <c r="U588" s="303" t="s">
        <v>407</v>
      </c>
      <c r="V588" s="303"/>
      <c r="W588" s="303"/>
      <c r="X588" s="291" t="s">
        <v>273</v>
      </c>
      <c r="Y588" s="291"/>
      <c r="Z588" s="291"/>
      <c r="AA588" s="291" t="s">
        <v>274</v>
      </c>
      <c r="AB588" s="291"/>
    </row>
    <row r="589" spans="1:28" ht="17.25" customHeight="1" thickBot="1" thickTop="1">
      <c r="A589" s="47"/>
      <c r="B589" s="721" t="s">
        <v>366</v>
      </c>
      <c r="C589" s="721"/>
      <c r="D589" s="721"/>
      <c r="E589" s="721"/>
      <c r="F589" s="407">
        <v>4207</v>
      </c>
      <c r="G589" s="406"/>
      <c r="H589" s="406"/>
      <c r="I589" s="406"/>
      <c r="J589" s="406"/>
      <c r="K589" s="406"/>
      <c r="L589" s="302"/>
      <c r="M589" s="302"/>
      <c r="N589" s="302"/>
      <c r="O589" s="302"/>
      <c r="P589" s="302"/>
      <c r="Q589" s="302"/>
      <c r="R589" s="301"/>
      <c r="S589" s="301"/>
      <c r="T589" s="301"/>
      <c r="U589" s="468">
        <v>4207</v>
      </c>
      <c r="V589" s="469"/>
      <c r="W589" s="469"/>
      <c r="X589" s="226" t="s">
        <v>341</v>
      </c>
      <c r="Y589" s="226"/>
      <c r="Z589" s="226"/>
      <c r="AA589" s="226" t="s">
        <v>342</v>
      </c>
      <c r="AB589" s="226"/>
    </row>
    <row r="590" spans="1:28" ht="18" customHeight="1" thickBot="1" thickTop="1">
      <c r="A590" s="47"/>
      <c r="B590" s="722" t="s">
        <v>367</v>
      </c>
      <c r="C590" s="722"/>
      <c r="D590" s="722"/>
      <c r="E590" s="722"/>
      <c r="F590" s="407">
        <v>4208</v>
      </c>
      <c r="G590" s="406"/>
      <c r="H590" s="406"/>
      <c r="I590" s="406"/>
      <c r="J590" s="406"/>
      <c r="K590" s="406"/>
      <c r="L590" s="302"/>
      <c r="M590" s="302"/>
      <c r="N590" s="302"/>
      <c r="O590" s="302"/>
      <c r="P590" s="302"/>
      <c r="Q590" s="302"/>
      <c r="R590" s="301"/>
      <c r="S590" s="301"/>
      <c r="T590" s="301"/>
      <c r="U590" s="468">
        <v>4208</v>
      </c>
      <c r="V590" s="469"/>
      <c r="W590" s="469"/>
      <c r="X590" s="226" t="s">
        <v>341</v>
      </c>
      <c r="Y590" s="226"/>
      <c r="Z590" s="226"/>
      <c r="AA590" s="226" t="s">
        <v>342</v>
      </c>
      <c r="AB590" s="226"/>
    </row>
    <row r="591" spans="1:28" ht="16.5" customHeight="1" thickBot="1" thickTop="1">
      <c r="A591" s="47"/>
      <c r="B591" s="207"/>
      <c r="C591" s="207"/>
      <c r="D591" s="207"/>
      <c r="E591" s="207"/>
      <c r="F591" s="292">
        <f>SUM(F589:H590)</f>
        <v>8415</v>
      </c>
      <c r="G591" s="292"/>
      <c r="H591" s="292"/>
      <c r="I591" s="292">
        <f>SUM(I589:K590)</f>
        <v>0</v>
      </c>
      <c r="J591" s="292"/>
      <c r="K591" s="292"/>
      <c r="L591" s="292">
        <f>SUM(L589:N590)</f>
        <v>0</v>
      </c>
      <c r="M591" s="292"/>
      <c r="N591" s="292"/>
      <c r="O591" s="292">
        <f>SUM(O589:Q590)</f>
        <v>0</v>
      </c>
      <c r="P591" s="292"/>
      <c r="Q591" s="292"/>
      <c r="R591" s="292">
        <f>SUM(R589:T590)</f>
        <v>0</v>
      </c>
      <c r="S591" s="292"/>
      <c r="T591" s="292"/>
      <c r="U591" s="292">
        <f>SUM(U589:W590)</f>
        <v>8415</v>
      </c>
      <c r="V591" s="292"/>
      <c r="W591" s="292"/>
      <c r="X591" s="572"/>
      <c r="Y591" s="572"/>
      <c r="Z591" s="572"/>
      <c r="AA591" s="572"/>
      <c r="AB591" s="572"/>
    </row>
    <row r="592" spans="1:28" ht="17.25" customHeight="1" thickTop="1">
      <c r="A592" s="3"/>
      <c r="B592" s="183"/>
      <c r="C592" s="183"/>
      <c r="D592" s="183"/>
      <c r="E592" s="183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4"/>
      <c r="Y592" s="184"/>
      <c r="Z592" s="184"/>
      <c r="AA592" s="184"/>
      <c r="AB592" s="184"/>
    </row>
    <row r="593" spans="1:28" ht="15.75" customHeight="1">
      <c r="A593" s="3"/>
      <c r="B593" s="183"/>
      <c r="C593" s="183"/>
      <c r="D593" s="183"/>
      <c r="E593" s="183"/>
      <c r="F593" s="180"/>
      <c r="G593" s="180"/>
      <c r="H593" s="180"/>
      <c r="I593" s="180"/>
      <c r="J593" s="180"/>
      <c r="K593" s="180"/>
      <c r="L593" s="180"/>
      <c r="M593" s="704" t="s">
        <v>333</v>
      </c>
      <c r="N593" s="314"/>
      <c r="O593" s="314"/>
      <c r="P593" s="314"/>
      <c r="Q593" s="180"/>
      <c r="R593" s="180"/>
      <c r="S593" s="180"/>
      <c r="T593" s="180"/>
      <c r="U593" s="180"/>
      <c r="V593" s="180"/>
      <c r="W593" s="180"/>
      <c r="X593" s="184"/>
      <c r="Y593" s="184"/>
      <c r="Z593" s="184"/>
      <c r="AA593" s="184"/>
      <c r="AB593" s="184"/>
    </row>
    <row r="594" spans="1:28" ht="12" customHeight="1">
      <c r="A594" s="84"/>
      <c r="B594" s="185"/>
      <c r="C594" s="185"/>
      <c r="D594" s="185"/>
      <c r="E594" s="185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2"/>
      <c r="Y594" s="182"/>
      <c r="Z594" s="182"/>
      <c r="AA594" s="182"/>
      <c r="AB594" s="182"/>
    </row>
    <row r="595" spans="1:28" ht="47.25" customHeight="1" thickBot="1">
      <c r="A595" s="6"/>
      <c r="B595" s="209"/>
      <c r="C595" s="209"/>
      <c r="D595" s="209"/>
      <c r="E595" s="209"/>
      <c r="F595" s="303" t="s">
        <v>320</v>
      </c>
      <c r="G595" s="303"/>
      <c r="H595" s="303"/>
      <c r="I595" s="291" t="s">
        <v>269</v>
      </c>
      <c r="J595" s="291"/>
      <c r="K595" s="291"/>
      <c r="L595" s="291" t="s">
        <v>270</v>
      </c>
      <c r="M595" s="291"/>
      <c r="N595" s="291"/>
      <c r="O595" s="300" t="s">
        <v>271</v>
      </c>
      <c r="P595" s="300"/>
      <c r="Q595" s="300"/>
      <c r="R595" s="291" t="s">
        <v>272</v>
      </c>
      <c r="S595" s="291"/>
      <c r="T595" s="291"/>
      <c r="U595" s="303" t="s">
        <v>320</v>
      </c>
      <c r="V595" s="303"/>
      <c r="W595" s="303"/>
      <c r="X595" s="291" t="s">
        <v>273</v>
      </c>
      <c r="Y595" s="291"/>
      <c r="Z595" s="291"/>
      <c r="AA595" s="291" t="s">
        <v>274</v>
      </c>
      <c r="AB595" s="291"/>
    </row>
    <row r="596" spans="1:28" ht="15.75" customHeight="1">
      <c r="A596" s="6"/>
      <c r="B596" s="721" t="s">
        <v>366</v>
      </c>
      <c r="C596" s="721"/>
      <c r="D596" s="721"/>
      <c r="E596" s="721"/>
      <c r="F596" s="406">
        <v>5986</v>
      </c>
      <c r="G596" s="406"/>
      <c r="H596" s="406"/>
      <c r="I596" s="406"/>
      <c r="J596" s="406"/>
      <c r="K596" s="406"/>
      <c r="L596" s="302"/>
      <c r="M596" s="302"/>
      <c r="N596" s="302"/>
      <c r="O596" s="302"/>
      <c r="P596" s="302"/>
      <c r="Q596" s="302"/>
      <c r="R596" s="301"/>
      <c r="S596" s="301"/>
      <c r="T596" s="301"/>
      <c r="U596" s="705">
        <v>5986</v>
      </c>
      <c r="V596" s="705"/>
      <c r="W596" s="705"/>
      <c r="X596" s="226" t="s">
        <v>341</v>
      </c>
      <c r="Y596" s="226"/>
      <c r="Z596" s="226"/>
      <c r="AA596" s="226" t="s">
        <v>342</v>
      </c>
      <c r="AB596" s="226"/>
    </row>
    <row r="597" spans="1:28" ht="17.25" customHeight="1" thickBot="1">
      <c r="A597" s="6"/>
      <c r="B597" s="722" t="s">
        <v>367</v>
      </c>
      <c r="C597" s="722"/>
      <c r="D597" s="722"/>
      <c r="E597" s="722"/>
      <c r="F597" s="406">
        <v>5987</v>
      </c>
      <c r="G597" s="406"/>
      <c r="H597" s="406"/>
      <c r="I597" s="406"/>
      <c r="J597" s="406"/>
      <c r="K597" s="406"/>
      <c r="L597" s="302"/>
      <c r="M597" s="302"/>
      <c r="N597" s="302"/>
      <c r="O597" s="302"/>
      <c r="P597" s="302"/>
      <c r="Q597" s="302"/>
      <c r="R597" s="301"/>
      <c r="S597" s="301"/>
      <c r="T597" s="301"/>
      <c r="U597" s="705">
        <v>5987</v>
      </c>
      <c r="V597" s="705"/>
      <c r="W597" s="705"/>
      <c r="X597" s="226" t="s">
        <v>341</v>
      </c>
      <c r="Y597" s="226"/>
      <c r="Z597" s="226"/>
      <c r="AA597" s="226" t="s">
        <v>342</v>
      </c>
      <c r="AB597" s="226"/>
    </row>
    <row r="598" spans="1:28" ht="12.75" customHeight="1" thickBot="1" thickTop="1">
      <c r="A598" s="6"/>
      <c r="B598" s="207"/>
      <c r="C598" s="207"/>
      <c r="D598" s="207"/>
      <c r="E598" s="207"/>
      <c r="F598" s="628">
        <f>SUM(F596:H597)</f>
        <v>11973</v>
      </c>
      <c r="G598" s="628"/>
      <c r="H598" s="628"/>
      <c r="I598" s="628">
        <f>SUM(I596:K597)</f>
        <v>0</v>
      </c>
      <c r="J598" s="628"/>
      <c r="K598" s="628"/>
      <c r="L598" s="628">
        <f>SUM(L596:N597)</f>
        <v>0</v>
      </c>
      <c r="M598" s="628"/>
      <c r="N598" s="628"/>
      <c r="O598" s="628">
        <f>SUM(O596:Q597)</f>
        <v>0</v>
      </c>
      <c r="P598" s="628"/>
      <c r="Q598" s="628"/>
      <c r="R598" s="628">
        <f>SUM(R596:T597)</f>
        <v>0</v>
      </c>
      <c r="S598" s="628"/>
      <c r="T598" s="628"/>
      <c r="U598" s="628">
        <f>SUM(U596:W597)</f>
        <v>11973</v>
      </c>
      <c r="V598" s="628"/>
      <c r="W598" s="628"/>
      <c r="X598" s="706"/>
      <c r="Y598" s="706"/>
      <c r="Z598" s="706"/>
      <c r="AA598" s="706"/>
      <c r="AB598" s="706"/>
    </row>
    <row r="599" spans="1:28" ht="12.75" customHeight="1" thickTop="1">
      <c r="A599" s="6"/>
      <c r="B599" s="183"/>
      <c r="C599" s="183"/>
      <c r="D599" s="183"/>
      <c r="E599" s="183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4"/>
      <c r="Y599" s="184"/>
      <c r="Z599" s="184"/>
      <c r="AA599" s="184"/>
      <c r="AB599" s="184"/>
    </row>
    <row r="600" spans="1:28" ht="12.75" customHeight="1">
      <c r="A600" s="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2.75" customHeight="1">
      <c r="A601" s="6"/>
      <c r="B601" s="71"/>
      <c r="C601" s="38">
        <v>-13</v>
      </c>
      <c r="D601" s="6"/>
      <c r="E601" s="38" t="s">
        <v>275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6"/>
      <c r="AB601" s="6"/>
    </row>
    <row r="602" spans="1:28" ht="12.75" customHeight="1">
      <c r="A602" s="6"/>
      <c r="B602" s="71"/>
      <c r="C602" s="38"/>
      <c r="D602" s="6"/>
      <c r="E602" s="38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340" t="s">
        <v>319</v>
      </c>
      <c r="R602" s="340"/>
      <c r="S602" s="340"/>
      <c r="T602" s="340"/>
      <c r="U602" s="340"/>
      <c r="V602" s="340"/>
      <c r="W602" s="14"/>
      <c r="X602" s="340" t="s">
        <v>333</v>
      </c>
      <c r="Y602" s="426"/>
      <c r="Z602" s="426"/>
      <c r="AA602" s="426"/>
      <c r="AB602" s="426"/>
    </row>
    <row r="603" spans="1:28" ht="12.75" customHeight="1">
      <c r="A603" s="6"/>
      <c r="B603" s="59"/>
      <c r="C603" s="59"/>
      <c r="D603" s="6"/>
      <c r="E603" s="6"/>
      <c r="F603" s="6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227">
        <v>39263</v>
      </c>
      <c r="R603" s="228"/>
      <c r="S603" s="228"/>
      <c r="T603" s="402">
        <v>38898</v>
      </c>
      <c r="U603" s="403"/>
      <c r="V603" s="403"/>
      <c r="W603" s="167"/>
      <c r="X603" s="227">
        <v>39263</v>
      </c>
      <c r="Y603" s="228"/>
      <c r="Z603" s="228"/>
      <c r="AA603" s="419" t="s">
        <v>414</v>
      </c>
      <c r="AB603" s="420"/>
    </row>
    <row r="604" spans="1:28" ht="12.75" customHeight="1">
      <c r="A604" s="6"/>
      <c r="B604" s="77" t="s">
        <v>327</v>
      </c>
      <c r="C604" s="401" t="s">
        <v>276</v>
      </c>
      <c r="D604" s="401"/>
      <c r="E604" s="401"/>
      <c r="F604" s="401"/>
      <c r="G604" s="401"/>
      <c r="H604" s="401"/>
      <c r="I604" s="401"/>
      <c r="J604" s="401"/>
      <c r="K604" s="401"/>
      <c r="L604" s="401"/>
      <c r="M604" s="401"/>
      <c r="N604" s="401"/>
      <c r="O604" s="401"/>
      <c r="P604" s="169"/>
      <c r="Q604" s="616">
        <v>463690</v>
      </c>
      <c r="R604" s="336"/>
      <c r="S604" s="336"/>
      <c r="T604" s="707">
        <v>524212</v>
      </c>
      <c r="U604" s="338"/>
      <c r="V604" s="338"/>
      <c r="W604" s="173"/>
      <c r="X604" s="613">
        <v>659772</v>
      </c>
      <c r="Y604" s="334"/>
      <c r="Z604" s="614"/>
      <c r="AA604" s="570">
        <v>745886</v>
      </c>
      <c r="AB604" s="571"/>
    </row>
    <row r="605" spans="1:28" ht="12.75" customHeight="1">
      <c r="A605" s="6"/>
      <c r="B605" s="76" t="s">
        <v>328</v>
      </c>
      <c r="C605" s="401" t="s">
        <v>277</v>
      </c>
      <c r="D605" s="401"/>
      <c r="E605" s="401"/>
      <c r="F605" s="401"/>
      <c r="G605" s="401"/>
      <c r="H605" s="401"/>
      <c r="I605" s="401"/>
      <c r="J605" s="401"/>
      <c r="K605" s="401"/>
      <c r="L605" s="401"/>
      <c r="M605" s="401"/>
      <c r="N605" s="401"/>
      <c r="O605" s="401"/>
      <c r="P605" s="170"/>
      <c r="Q605" s="283">
        <v>37885</v>
      </c>
      <c r="R605" s="336"/>
      <c r="S605" s="336"/>
      <c r="T605" s="277">
        <v>44289</v>
      </c>
      <c r="U605" s="338"/>
      <c r="V605" s="338"/>
      <c r="W605" s="51"/>
      <c r="X605" s="278">
        <v>53905</v>
      </c>
      <c r="Y605" s="338"/>
      <c r="Z605" s="615"/>
      <c r="AA605" s="263">
        <v>63017</v>
      </c>
      <c r="AB605" s="263"/>
    </row>
    <row r="606" spans="1:28" ht="12.75" customHeight="1">
      <c r="A606" s="6"/>
      <c r="B606" s="76" t="s">
        <v>329</v>
      </c>
      <c r="C606" s="401" t="s">
        <v>278</v>
      </c>
      <c r="D606" s="401"/>
      <c r="E606" s="401"/>
      <c r="F606" s="401"/>
      <c r="G606" s="401"/>
      <c r="H606" s="401"/>
      <c r="I606" s="401"/>
      <c r="J606" s="401"/>
      <c r="K606" s="401"/>
      <c r="L606" s="401"/>
      <c r="M606" s="401"/>
      <c r="N606" s="401"/>
      <c r="O606" s="401"/>
      <c r="P606" s="170"/>
      <c r="Q606" s="283">
        <v>109029</v>
      </c>
      <c r="R606" s="336"/>
      <c r="S606" s="336"/>
      <c r="T606" s="277">
        <v>78510</v>
      </c>
      <c r="U606" s="338"/>
      <c r="V606" s="338"/>
      <c r="W606" s="51"/>
      <c r="X606" s="278">
        <v>155134</v>
      </c>
      <c r="Y606" s="338"/>
      <c r="Z606" s="615"/>
      <c r="AA606" s="263">
        <v>111710</v>
      </c>
      <c r="AB606" s="263"/>
    </row>
    <row r="607" spans="1:28" ht="12.75" customHeight="1" thickBot="1">
      <c r="A607" s="56"/>
      <c r="B607" s="76" t="s">
        <v>330</v>
      </c>
      <c r="C607" s="401" t="s">
        <v>279</v>
      </c>
      <c r="D607" s="401"/>
      <c r="E607" s="401"/>
      <c r="F607" s="401"/>
      <c r="G607" s="401"/>
      <c r="H607" s="401"/>
      <c r="I607" s="401"/>
      <c r="J607" s="401"/>
      <c r="K607" s="401"/>
      <c r="L607" s="401"/>
      <c r="M607" s="401"/>
      <c r="N607" s="401"/>
      <c r="O607" s="401"/>
      <c r="P607" s="170"/>
      <c r="Q607" s="283">
        <v>30961</v>
      </c>
      <c r="R607" s="283"/>
      <c r="S607" s="284"/>
      <c r="T607" s="277">
        <v>31642</v>
      </c>
      <c r="U607" s="278"/>
      <c r="V607" s="278"/>
      <c r="W607" s="51"/>
      <c r="X607" s="278">
        <v>44054</v>
      </c>
      <c r="Y607" s="278"/>
      <c r="Z607" s="284"/>
      <c r="AA607" s="263">
        <v>45023</v>
      </c>
      <c r="AB607" s="263"/>
    </row>
    <row r="608" spans="1:28" ht="12.75" customHeight="1" thickBot="1" thickTop="1">
      <c r="A608" s="47"/>
      <c r="B608" s="76" t="s">
        <v>331</v>
      </c>
      <c r="C608" s="401" t="s">
        <v>280</v>
      </c>
      <c r="D608" s="401"/>
      <c r="E608" s="401"/>
      <c r="F608" s="401"/>
      <c r="G608" s="401"/>
      <c r="H608" s="401"/>
      <c r="I608" s="401"/>
      <c r="J608" s="401"/>
      <c r="K608" s="401"/>
      <c r="L608" s="401"/>
      <c r="M608" s="401"/>
      <c r="N608" s="401"/>
      <c r="O608" s="401"/>
      <c r="P608" s="170"/>
      <c r="Q608" s="283">
        <v>29278</v>
      </c>
      <c r="R608" s="283"/>
      <c r="S608" s="284"/>
      <c r="T608" s="277">
        <v>26154</v>
      </c>
      <c r="U608" s="278"/>
      <c r="V608" s="278"/>
      <c r="W608" s="51"/>
      <c r="X608" s="278">
        <v>41659</v>
      </c>
      <c r="Y608" s="278"/>
      <c r="Z608" s="284"/>
      <c r="AA608" s="263">
        <v>37214</v>
      </c>
      <c r="AB608" s="263"/>
    </row>
    <row r="609" spans="1:28" ht="12.75" customHeight="1" thickBot="1" thickTop="1">
      <c r="A609" s="47"/>
      <c r="B609" s="76" t="s">
        <v>332</v>
      </c>
      <c r="C609" s="401" t="s">
        <v>243</v>
      </c>
      <c r="D609" s="401"/>
      <c r="E609" s="401"/>
      <c r="F609" s="401"/>
      <c r="G609" s="401"/>
      <c r="H609" s="401"/>
      <c r="I609" s="401"/>
      <c r="J609" s="401"/>
      <c r="K609" s="401"/>
      <c r="L609" s="401"/>
      <c r="M609" s="401"/>
      <c r="N609" s="401"/>
      <c r="O609" s="401"/>
      <c r="P609" s="170"/>
      <c r="Q609" s="404">
        <v>82562</v>
      </c>
      <c r="R609" s="404"/>
      <c r="S609" s="405"/>
      <c r="T609" s="432">
        <v>60986</v>
      </c>
      <c r="U609" s="404"/>
      <c r="V609" s="404"/>
      <c r="W609" s="51"/>
      <c r="X609" s="404">
        <v>117475</v>
      </c>
      <c r="Y609" s="404"/>
      <c r="Z609" s="405"/>
      <c r="AA609" s="272">
        <v>86775</v>
      </c>
      <c r="AB609" s="272"/>
    </row>
    <row r="610" spans="1:28" ht="12.75" customHeight="1" thickBot="1" thickTop="1">
      <c r="A610" s="47"/>
      <c r="B610" s="164" t="s">
        <v>180</v>
      </c>
      <c r="C610" s="164"/>
      <c r="D610" s="395"/>
      <c r="E610" s="395"/>
      <c r="F610" s="395"/>
      <c r="G610" s="395"/>
      <c r="H610" s="395"/>
      <c r="I610" s="395"/>
      <c r="J610" s="395"/>
      <c r="K610" s="395"/>
      <c r="L610" s="395"/>
      <c r="M610" s="395"/>
      <c r="N610" s="395"/>
      <c r="O610" s="395"/>
      <c r="P610" s="164"/>
      <c r="Q610" s="423">
        <f>SUM(Q604:Q609)</f>
        <v>753405</v>
      </c>
      <c r="R610" s="330"/>
      <c r="S610" s="330"/>
      <c r="T610" s="422">
        <f>SUM(T604:T609)</f>
        <v>765793</v>
      </c>
      <c r="U610" s="330"/>
      <c r="V610" s="330"/>
      <c r="W610" s="55"/>
      <c r="X610" s="423">
        <f>SUM(X604:X609)</f>
        <v>1071999</v>
      </c>
      <c r="Y610" s="330"/>
      <c r="Z610" s="330"/>
      <c r="AA610" s="422">
        <f>SUM(AA604:AA609)</f>
        <v>1089625</v>
      </c>
      <c r="AB610" s="423"/>
    </row>
    <row r="611" spans="1:28" ht="12.75" customHeight="1" thickTop="1">
      <c r="A611" s="3"/>
      <c r="B611" s="59"/>
      <c r="C611" s="59"/>
      <c r="D611" s="59"/>
      <c r="E611" s="70"/>
      <c r="F611" s="6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5"/>
      <c r="T611" s="15"/>
      <c r="U611" s="15"/>
      <c r="V611" s="14"/>
      <c r="W611" s="14"/>
      <c r="X611" s="14"/>
      <c r="Y611" s="15"/>
      <c r="Z611" s="78"/>
      <c r="AA611" s="14"/>
      <c r="AB611" s="14"/>
    </row>
    <row r="612" spans="1:28" ht="12.75" customHeight="1">
      <c r="A612" s="3"/>
      <c r="B612" s="59"/>
      <c r="C612" s="61" t="s">
        <v>375</v>
      </c>
      <c r="D612" s="61"/>
      <c r="E612" s="60"/>
      <c r="F612" s="75"/>
      <c r="G612" s="67"/>
      <c r="H612" s="67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5"/>
      <c r="T612" s="15"/>
      <c r="U612" s="15"/>
      <c r="V612" s="14"/>
      <c r="W612" s="14"/>
      <c r="X612" s="14"/>
      <c r="Y612" s="15"/>
      <c r="Z612" s="78"/>
      <c r="AA612" s="14"/>
      <c r="AB612" s="14"/>
    </row>
    <row r="613" spans="1:28" ht="12.75" customHeight="1">
      <c r="A613" s="3"/>
      <c r="B613" s="59"/>
      <c r="C613" s="287" t="s">
        <v>376</v>
      </c>
      <c r="D613" s="287"/>
      <c r="E613" s="287"/>
      <c r="F613" s="287"/>
      <c r="G613" s="287"/>
      <c r="H613" s="287"/>
      <c r="I613" s="14"/>
      <c r="J613" s="14"/>
      <c r="K613" s="14"/>
      <c r="L613" s="14"/>
      <c r="M613" s="14"/>
      <c r="N613" s="14"/>
      <c r="O613" s="14"/>
      <c r="P613" s="14"/>
      <c r="Q613" s="353">
        <v>35350</v>
      </c>
      <c r="R613" s="418"/>
      <c r="S613" s="435"/>
      <c r="T613" s="471"/>
      <c r="U613" s="471"/>
      <c r="V613" s="471"/>
      <c r="W613" s="14"/>
      <c r="X613" s="353">
        <v>50299</v>
      </c>
      <c r="Y613" s="418"/>
      <c r="Z613" s="435"/>
      <c r="AA613" s="421"/>
      <c r="AB613" s="421"/>
    </row>
    <row r="614" spans="1:28" ht="12.75" customHeight="1">
      <c r="A614" s="3"/>
      <c r="B614" s="59"/>
      <c r="C614" s="287" t="s">
        <v>377</v>
      </c>
      <c r="D614" s="287"/>
      <c r="E614" s="287"/>
      <c r="F614" s="287"/>
      <c r="G614" s="287"/>
      <c r="H614" s="287"/>
      <c r="I614" s="14"/>
      <c r="J614" s="14"/>
      <c r="K614" s="14"/>
      <c r="L614" s="14"/>
      <c r="M614" s="14"/>
      <c r="N614" s="14"/>
      <c r="O614" s="14"/>
      <c r="P614" s="14"/>
      <c r="Q614" s="353">
        <v>488960</v>
      </c>
      <c r="R614" s="418"/>
      <c r="S614" s="435"/>
      <c r="T614" s="353">
        <v>159439</v>
      </c>
      <c r="U614" s="418"/>
      <c r="V614" s="418"/>
      <c r="W614" s="14"/>
      <c r="X614" s="353">
        <v>695727</v>
      </c>
      <c r="Y614" s="418"/>
      <c r="Z614" s="435"/>
      <c r="AA614" s="353">
        <v>226860</v>
      </c>
      <c r="AB614" s="418"/>
    </row>
    <row r="615" spans="1:28" ht="12.75" customHeight="1">
      <c r="A615" s="3"/>
      <c r="B615" s="59"/>
      <c r="C615" s="287" t="s">
        <v>415</v>
      </c>
      <c r="D615" s="287"/>
      <c r="E615" s="287"/>
      <c r="F615" s="287"/>
      <c r="G615" s="166"/>
      <c r="H615" s="166"/>
      <c r="I615" s="14"/>
      <c r="J615" s="14"/>
      <c r="K615" s="14"/>
      <c r="L615" s="14"/>
      <c r="M615" s="14"/>
      <c r="N615" s="14"/>
      <c r="O615" s="14"/>
      <c r="P615" s="14"/>
      <c r="Q615" s="288"/>
      <c r="R615" s="288"/>
      <c r="S615" s="289"/>
      <c r="T615" s="298">
        <v>983</v>
      </c>
      <c r="U615" s="299"/>
      <c r="V615" s="299"/>
      <c r="W615" s="14"/>
      <c r="X615" s="288"/>
      <c r="Y615" s="288"/>
      <c r="Z615" s="289"/>
      <c r="AA615" s="298">
        <v>1399</v>
      </c>
      <c r="AB615" s="299"/>
    </row>
    <row r="616" spans="1:28" ht="12.75" customHeight="1">
      <c r="A616" s="3"/>
      <c r="B616" s="164" t="s">
        <v>180</v>
      </c>
      <c r="C616" s="59"/>
      <c r="D616" s="59"/>
      <c r="E616" s="70"/>
      <c r="F616" s="6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309">
        <f>SUM(Q613:Q614)</f>
        <v>524310</v>
      </c>
      <c r="R616" s="309"/>
      <c r="S616" s="310"/>
      <c r="T616" s="617">
        <f>SUM(T614:T615)</f>
        <v>160422</v>
      </c>
      <c r="U616" s="309"/>
      <c r="V616" s="309"/>
      <c r="W616" s="14"/>
      <c r="X616" s="309">
        <f>SUM(X613:X614)</f>
        <v>746026</v>
      </c>
      <c r="Y616" s="309"/>
      <c r="Z616" s="310"/>
      <c r="AA616" s="309">
        <f>SUM(AA614)</f>
        <v>226860</v>
      </c>
      <c r="AB616" s="309"/>
    </row>
    <row r="617" spans="1:28" ht="15.75" customHeight="1">
      <c r="A617" s="6"/>
      <c r="B617" s="59"/>
      <c r="C617" s="38">
        <v>-15</v>
      </c>
      <c r="D617" s="59"/>
      <c r="E617" s="74" t="s">
        <v>83</v>
      </c>
      <c r="F617" s="6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5"/>
      <c r="T617" s="15"/>
      <c r="U617" s="15"/>
      <c r="V617" s="177"/>
      <c r="W617" s="177"/>
      <c r="X617" s="177"/>
      <c r="Y617" s="15"/>
      <c r="Z617" s="177"/>
      <c r="AA617" s="177"/>
      <c r="AB617" s="177"/>
    </row>
    <row r="618" spans="1:28" ht="12.75" customHeight="1">
      <c r="A618" s="3"/>
      <c r="B618" s="76"/>
      <c r="C618" s="401" t="s">
        <v>281</v>
      </c>
      <c r="D618" s="401"/>
      <c r="E618" s="401"/>
      <c r="F618" s="401"/>
      <c r="G618" s="401"/>
      <c r="H618" s="401"/>
      <c r="I618" s="401"/>
      <c r="J618" s="401"/>
      <c r="K618" s="401"/>
      <c r="L618" s="401"/>
      <c r="M618" s="401"/>
      <c r="N618" s="401"/>
      <c r="O618" s="401"/>
      <c r="P618" s="166"/>
      <c r="Q618" s="418">
        <v>497</v>
      </c>
      <c r="R618" s="336"/>
      <c r="S618" s="336"/>
      <c r="T618" s="354">
        <v>5381</v>
      </c>
      <c r="U618" s="338"/>
      <c r="V618" s="338"/>
      <c r="W618" s="173"/>
      <c r="X618" s="418">
        <v>707</v>
      </c>
      <c r="Y618" s="336"/>
      <c r="Z618" s="336"/>
      <c r="AA618" s="350">
        <v>7656</v>
      </c>
      <c r="AB618" s="351"/>
    </row>
    <row r="619" spans="1:28" ht="15" customHeight="1" thickBot="1">
      <c r="A619" s="3"/>
      <c r="B619" s="164" t="s">
        <v>180</v>
      </c>
      <c r="C619" s="164"/>
      <c r="D619" s="395"/>
      <c r="E619" s="395"/>
      <c r="F619" s="395"/>
      <c r="G619" s="395"/>
      <c r="H619" s="395"/>
      <c r="I619" s="395"/>
      <c r="J619" s="395"/>
      <c r="K619" s="395"/>
      <c r="L619" s="395"/>
      <c r="M619" s="395"/>
      <c r="N619" s="395"/>
      <c r="O619" s="395"/>
      <c r="P619" s="164"/>
      <c r="Q619" s="327">
        <f>SUM(Q618:S618)</f>
        <v>497</v>
      </c>
      <c r="R619" s="330"/>
      <c r="S619" s="330"/>
      <c r="T619" s="329">
        <f>SUM(T618:V618)</f>
        <v>5381</v>
      </c>
      <c r="U619" s="330"/>
      <c r="V619" s="330"/>
      <c r="W619" s="55"/>
      <c r="X619" s="327">
        <f>SUM(X618:Z618)</f>
        <v>707</v>
      </c>
      <c r="Y619" s="330"/>
      <c r="Z619" s="330"/>
      <c r="AA619" s="329">
        <f>SUM(AA618:AB618)</f>
        <v>7656</v>
      </c>
      <c r="AB619" s="327"/>
    </row>
    <row r="620" spans="1:28" ht="15.75" customHeight="1" thickTop="1">
      <c r="A620" s="208"/>
      <c r="B620" s="67"/>
      <c r="C620" s="67"/>
      <c r="D620" s="67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5"/>
      <c r="T620" s="15"/>
      <c r="U620" s="15"/>
      <c r="V620" s="14"/>
      <c r="W620" s="14"/>
      <c r="X620" s="14"/>
      <c r="Y620" s="15"/>
      <c r="Z620" s="62"/>
      <c r="AA620" s="14"/>
      <c r="AB620" s="14"/>
    </row>
    <row r="621" spans="1:28" ht="15" customHeight="1" thickBot="1">
      <c r="A621" s="208"/>
      <c r="B621" s="37"/>
      <c r="C621" s="38">
        <v>-16</v>
      </c>
      <c r="D621" s="37"/>
      <c r="E621" s="38" t="s">
        <v>282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5"/>
      <c r="T621" s="15"/>
      <c r="U621" s="15"/>
      <c r="V621" s="14"/>
      <c r="W621" s="14"/>
      <c r="X621" s="14"/>
      <c r="Y621" s="15"/>
      <c r="Z621" s="14"/>
      <c r="AA621" s="14"/>
      <c r="AB621" s="14"/>
    </row>
    <row r="622" spans="1:28" ht="15" customHeight="1" thickBot="1" thickTop="1">
      <c r="A622" s="207" t="s">
        <v>180</v>
      </c>
      <c r="B622" s="37"/>
      <c r="C622" s="38"/>
      <c r="D622" s="37"/>
      <c r="E622" s="38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340" t="s">
        <v>319</v>
      </c>
      <c r="R622" s="340"/>
      <c r="S622" s="340"/>
      <c r="T622" s="340"/>
      <c r="U622" s="340"/>
      <c r="V622" s="340"/>
      <c r="W622" s="14"/>
      <c r="X622" s="340" t="s">
        <v>333</v>
      </c>
      <c r="Y622" s="426"/>
      <c r="Z622" s="426"/>
      <c r="AA622" s="426"/>
      <c r="AB622" s="426"/>
    </row>
    <row r="623" spans="1:28" ht="12" customHeight="1" thickTop="1">
      <c r="A623" s="183"/>
      <c r="B623" s="67"/>
      <c r="C623" s="67"/>
      <c r="D623" s="67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342" t="s">
        <v>407</v>
      </c>
      <c r="R623" s="228"/>
      <c r="S623" s="228"/>
      <c r="T623" s="419" t="s">
        <v>416</v>
      </c>
      <c r="U623" s="403"/>
      <c r="V623" s="403"/>
      <c r="W623" s="167"/>
      <c r="X623" s="342" t="s">
        <v>407</v>
      </c>
      <c r="Y623" s="228"/>
      <c r="Z623" s="228"/>
      <c r="AA623" s="419" t="s">
        <v>416</v>
      </c>
      <c r="AB623" s="420"/>
    </row>
    <row r="624" spans="1:28" ht="15" customHeight="1">
      <c r="A624" s="183"/>
      <c r="B624" s="362" t="s">
        <v>283</v>
      </c>
      <c r="C624" s="362"/>
      <c r="D624" s="362"/>
      <c r="E624" s="362"/>
      <c r="F624" s="362"/>
      <c r="G624" s="362"/>
      <c r="H624" s="362"/>
      <c r="I624" s="362"/>
      <c r="J624" s="362"/>
      <c r="K624" s="362"/>
      <c r="L624" s="362"/>
      <c r="M624" s="362"/>
      <c r="N624" s="362"/>
      <c r="O624" s="362"/>
      <c r="P624" s="168"/>
      <c r="Q624" s="353">
        <v>1526057</v>
      </c>
      <c r="R624" s="336"/>
      <c r="S624" s="336"/>
      <c r="T624" s="354">
        <v>887479</v>
      </c>
      <c r="U624" s="338"/>
      <c r="V624" s="338"/>
      <c r="W624" s="173"/>
      <c r="X624" s="353">
        <v>2171384</v>
      </c>
      <c r="Y624" s="336"/>
      <c r="Z624" s="336"/>
      <c r="AA624" s="350">
        <v>1262769</v>
      </c>
      <c r="AB624" s="351"/>
    </row>
    <row r="625" spans="1:28" ht="12.75" customHeight="1">
      <c r="A625" s="185"/>
      <c r="B625" s="362" t="s">
        <v>284</v>
      </c>
      <c r="C625" s="362"/>
      <c r="D625" s="362"/>
      <c r="E625" s="362"/>
      <c r="F625" s="362"/>
      <c r="G625" s="362"/>
      <c r="H625" s="362"/>
      <c r="I625" s="362"/>
      <c r="J625" s="362"/>
      <c r="K625" s="362"/>
      <c r="L625" s="362"/>
      <c r="M625" s="362"/>
      <c r="N625" s="362"/>
      <c r="O625" s="362"/>
      <c r="P625" s="168"/>
      <c r="Q625" s="297"/>
      <c r="R625" s="336"/>
      <c r="S625" s="336"/>
      <c r="T625" s="337"/>
      <c r="U625" s="338"/>
      <c r="V625" s="338"/>
      <c r="W625" s="51"/>
      <c r="X625" s="297"/>
      <c r="Y625" s="336"/>
      <c r="Z625" s="336"/>
      <c r="AA625" s="282"/>
      <c r="AB625" s="275"/>
    </row>
    <row r="626" spans="1:28" ht="17.25" customHeight="1" thickBot="1">
      <c r="A626" s="209"/>
      <c r="B626" s="395" t="s">
        <v>285</v>
      </c>
      <c r="C626" s="395"/>
      <c r="D626" s="395"/>
      <c r="E626" s="395"/>
      <c r="F626" s="395"/>
      <c r="G626" s="395"/>
      <c r="H626" s="395"/>
      <c r="I626" s="395"/>
      <c r="J626" s="395"/>
      <c r="K626" s="395"/>
      <c r="L626" s="395"/>
      <c r="M626" s="395"/>
      <c r="N626" s="395"/>
      <c r="O626" s="395"/>
      <c r="P626" s="164"/>
      <c r="Q626" s="327">
        <f>SUM(Q624:S625)</f>
        <v>1526057</v>
      </c>
      <c r="R626" s="330"/>
      <c r="S626" s="330"/>
      <c r="T626" s="329">
        <f>SUM(T624:V625)</f>
        <v>887479</v>
      </c>
      <c r="U626" s="330"/>
      <c r="V626" s="330"/>
      <c r="W626" s="55"/>
      <c r="X626" s="327">
        <f>SUM(X624:Z625)</f>
        <v>2171384</v>
      </c>
      <c r="Y626" s="330"/>
      <c r="Z626" s="330"/>
      <c r="AA626" s="329">
        <f>SUM(AA624:AB625)</f>
        <v>1262769</v>
      </c>
      <c r="AB626" s="327"/>
    </row>
    <row r="627" spans="1:28" ht="18.75" customHeight="1">
      <c r="A627" s="208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55"/>
      <c r="W627" s="55"/>
      <c r="X627" s="55"/>
      <c r="Y627" s="15"/>
      <c r="Z627" s="55"/>
      <c r="AA627" s="55"/>
      <c r="AB627" s="55"/>
    </row>
    <row r="628" spans="1:28" ht="18.75" customHeight="1" thickBot="1">
      <c r="A628" s="208"/>
      <c r="B628" s="37"/>
      <c r="C628" s="38">
        <v>-17</v>
      </c>
      <c r="D628" s="37"/>
      <c r="E628" s="38" t="s">
        <v>89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340" t="s">
        <v>319</v>
      </c>
      <c r="R628" s="340"/>
      <c r="S628" s="340"/>
      <c r="T628" s="340"/>
      <c r="U628" s="340"/>
      <c r="V628" s="340"/>
      <c r="W628" s="14"/>
      <c r="X628" s="340" t="s">
        <v>333</v>
      </c>
      <c r="Y628" s="426"/>
      <c r="Z628" s="426"/>
      <c r="AA628" s="426"/>
      <c r="AB628" s="426"/>
    </row>
    <row r="629" spans="1:28" ht="18.75" customHeight="1" thickBot="1" thickTop="1">
      <c r="A629" s="207"/>
      <c r="B629" s="37"/>
      <c r="C629" s="38"/>
      <c r="D629" s="37"/>
      <c r="E629" s="38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342" t="s">
        <v>407</v>
      </c>
      <c r="R629" s="228"/>
      <c r="S629" s="228"/>
      <c r="T629" s="419" t="s">
        <v>416</v>
      </c>
      <c r="U629" s="403"/>
      <c r="V629" s="403"/>
      <c r="W629" s="14"/>
      <c r="X629" s="342" t="s">
        <v>407</v>
      </c>
      <c r="Y629" s="228"/>
      <c r="Z629" s="228"/>
      <c r="AA629" s="419" t="s">
        <v>416</v>
      </c>
      <c r="AB629" s="420"/>
    </row>
    <row r="630" spans="1:28" ht="15" customHeight="1" thickTop="1">
      <c r="A630" s="183"/>
      <c r="B630" s="362" t="s">
        <v>286</v>
      </c>
      <c r="C630" s="362"/>
      <c r="D630" s="362"/>
      <c r="E630" s="362"/>
      <c r="F630" s="362"/>
      <c r="G630" s="362"/>
      <c r="H630" s="362"/>
      <c r="I630" s="362"/>
      <c r="J630" s="362"/>
      <c r="K630" s="362"/>
      <c r="L630" s="362"/>
      <c r="M630" s="362"/>
      <c r="N630" s="362"/>
      <c r="O630" s="362"/>
      <c r="P630" s="168"/>
      <c r="Q630" s="414">
        <v>17772</v>
      </c>
      <c r="R630" s="415"/>
      <c r="S630" s="415"/>
      <c r="T630" s="416">
        <v>7419</v>
      </c>
      <c r="U630" s="417"/>
      <c r="V630" s="417"/>
      <c r="W630" s="172"/>
      <c r="X630" s="353">
        <v>25287</v>
      </c>
      <c r="Y630" s="415"/>
      <c r="Z630" s="415"/>
      <c r="AA630" s="396">
        <v>10556</v>
      </c>
      <c r="AB630" s="397"/>
    </row>
    <row r="631" spans="1:28" ht="15" customHeight="1">
      <c r="A631" s="9"/>
      <c r="B631" s="362" t="s">
        <v>287</v>
      </c>
      <c r="C631" s="362"/>
      <c r="D631" s="362"/>
      <c r="E631" s="362"/>
      <c r="F631" s="362"/>
      <c r="G631" s="362"/>
      <c r="H631" s="362"/>
      <c r="I631" s="362"/>
      <c r="J631" s="362"/>
      <c r="K631" s="362"/>
      <c r="L631" s="362"/>
      <c r="M631" s="362"/>
      <c r="N631" s="362"/>
      <c r="O631" s="362"/>
      <c r="P631" s="168"/>
      <c r="Q631" s="414">
        <v>30468</v>
      </c>
      <c r="R631" s="415"/>
      <c r="S631" s="415"/>
      <c r="T631" s="416">
        <v>25354</v>
      </c>
      <c r="U631" s="417"/>
      <c r="V631" s="417"/>
      <c r="W631" s="172"/>
      <c r="X631" s="353">
        <v>43352</v>
      </c>
      <c r="Y631" s="415"/>
      <c r="Z631" s="415"/>
      <c r="AA631" s="396">
        <v>36075</v>
      </c>
      <c r="AB631" s="397"/>
    </row>
    <row r="632" spans="1:28" ht="13.5" customHeight="1">
      <c r="A632" s="6"/>
      <c r="B632" s="362" t="s">
        <v>288</v>
      </c>
      <c r="C632" s="362"/>
      <c r="D632" s="362"/>
      <c r="E632" s="362"/>
      <c r="F632" s="362"/>
      <c r="G632" s="362"/>
      <c r="H632" s="362"/>
      <c r="I632" s="362"/>
      <c r="J632" s="362"/>
      <c r="K632" s="362"/>
      <c r="L632" s="362"/>
      <c r="M632" s="362"/>
      <c r="N632" s="362"/>
      <c r="O632" s="362"/>
      <c r="P632" s="168"/>
      <c r="Q632" s="414">
        <v>3980</v>
      </c>
      <c r="R632" s="415"/>
      <c r="S632" s="415"/>
      <c r="T632" s="416">
        <v>5044</v>
      </c>
      <c r="U632" s="417"/>
      <c r="V632" s="417"/>
      <c r="W632" s="172"/>
      <c r="X632" s="353">
        <v>5663</v>
      </c>
      <c r="Y632" s="415"/>
      <c r="Z632" s="415"/>
      <c r="AA632" s="396">
        <v>7177</v>
      </c>
      <c r="AB632" s="397"/>
    </row>
    <row r="633" spans="1:28" ht="13.5" customHeight="1">
      <c r="A633" s="6"/>
      <c r="B633" s="362" t="s">
        <v>289</v>
      </c>
      <c r="C633" s="362"/>
      <c r="D633" s="362"/>
      <c r="E633" s="362"/>
      <c r="F633" s="362"/>
      <c r="G633" s="362"/>
      <c r="H633" s="362"/>
      <c r="I633" s="362"/>
      <c r="J633" s="362"/>
      <c r="K633" s="362"/>
      <c r="L633" s="362"/>
      <c r="M633" s="362"/>
      <c r="N633" s="362"/>
      <c r="O633" s="362"/>
      <c r="P633" s="168"/>
      <c r="Q633" s="414">
        <v>42310</v>
      </c>
      <c r="R633" s="415"/>
      <c r="S633" s="415"/>
      <c r="T633" s="608"/>
      <c r="U633" s="417"/>
      <c r="V633" s="417"/>
      <c r="W633" s="172"/>
      <c r="X633" s="353">
        <v>60202</v>
      </c>
      <c r="Y633" s="415"/>
      <c r="Z633" s="415"/>
      <c r="AA633" s="398"/>
      <c r="AB633" s="399"/>
    </row>
    <row r="634" spans="1:28" ht="14.25" customHeight="1" thickBot="1">
      <c r="A634" s="6"/>
      <c r="B634" s="395" t="s">
        <v>180</v>
      </c>
      <c r="C634" s="395"/>
      <c r="D634" s="395"/>
      <c r="E634" s="395"/>
      <c r="F634" s="395"/>
      <c r="G634" s="395"/>
      <c r="H634" s="395"/>
      <c r="I634" s="395"/>
      <c r="J634" s="395"/>
      <c r="K634" s="395"/>
      <c r="L634" s="395"/>
      <c r="M634" s="395"/>
      <c r="N634" s="395"/>
      <c r="O634" s="395"/>
      <c r="P634" s="164"/>
      <c r="Q634" s="327">
        <f>SUM(Q630:S633)</f>
        <v>94530</v>
      </c>
      <c r="R634" s="327"/>
      <c r="S634" s="327"/>
      <c r="T634" s="329">
        <f>SUM(T630:V633)</f>
        <v>37817</v>
      </c>
      <c r="U634" s="327"/>
      <c r="V634" s="327"/>
      <c r="W634" s="55"/>
      <c r="X634" s="327">
        <f>SUM(X630:Z633)</f>
        <v>134504</v>
      </c>
      <c r="Y634" s="609"/>
      <c r="Z634" s="609"/>
      <c r="AA634" s="329">
        <f>SUM(AA630:AB633)</f>
        <v>53808</v>
      </c>
      <c r="AB634" s="327"/>
    </row>
    <row r="635" spans="1:28" ht="14.25" customHeight="1" thickTop="1">
      <c r="A635" s="6"/>
      <c r="B635" s="40"/>
      <c r="C635" s="40"/>
      <c r="D635" s="40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4.25" customHeight="1">
      <c r="A636" s="6"/>
      <c r="B636" s="80"/>
      <c r="C636" s="38">
        <v>-18</v>
      </c>
      <c r="D636" s="80"/>
      <c r="E636" s="38" t="s">
        <v>290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6"/>
      <c r="AA636" s="6"/>
      <c r="AB636" s="6"/>
    </row>
    <row r="637" spans="1:28" ht="14.25" customHeight="1">
      <c r="A637" s="6"/>
      <c r="B637" s="80"/>
      <c r="C637" s="80"/>
      <c r="D637" s="80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340" t="s">
        <v>319</v>
      </c>
      <c r="R637" s="340"/>
      <c r="S637" s="340"/>
      <c r="T637" s="340"/>
      <c r="U637" s="340"/>
      <c r="V637" s="340"/>
      <c r="W637" s="14"/>
      <c r="X637" s="340" t="s">
        <v>333</v>
      </c>
      <c r="Y637" s="400"/>
      <c r="Z637" s="400"/>
      <c r="AA637" s="400"/>
      <c r="AB637" s="400"/>
    </row>
    <row r="638" spans="1:28" ht="14.25" customHeight="1">
      <c r="A638" s="6"/>
      <c r="B638" s="80"/>
      <c r="C638" s="80"/>
      <c r="D638" s="80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342" t="s">
        <v>407</v>
      </c>
      <c r="R638" s="228"/>
      <c r="S638" s="228"/>
      <c r="T638" s="419" t="s">
        <v>416</v>
      </c>
      <c r="U638" s="403"/>
      <c r="V638" s="403"/>
      <c r="W638" s="167"/>
      <c r="X638" s="342" t="s">
        <v>407</v>
      </c>
      <c r="Y638" s="228"/>
      <c r="Z638" s="228"/>
      <c r="AA638" s="419" t="s">
        <v>416</v>
      </c>
      <c r="AB638" s="420"/>
    </row>
    <row r="639" spans="1:28" ht="14.25" customHeight="1">
      <c r="A639" s="6"/>
      <c r="B639" s="362" t="s">
        <v>291</v>
      </c>
      <c r="C639" s="362"/>
      <c r="D639" s="362"/>
      <c r="E639" s="362"/>
      <c r="F639" s="362"/>
      <c r="G639" s="362"/>
      <c r="H639" s="362"/>
      <c r="I639" s="362"/>
      <c r="J639" s="362"/>
      <c r="K639" s="362"/>
      <c r="L639" s="362"/>
      <c r="M639" s="362"/>
      <c r="N639" s="362"/>
      <c r="O639" s="362"/>
      <c r="P639" s="168"/>
      <c r="Q639" s="297">
        <v>1058</v>
      </c>
      <c r="R639" s="336"/>
      <c r="S639" s="336"/>
      <c r="T639" s="337">
        <v>754</v>
      </c>
      <c r="U639" s="338"/>
      <c r="V639" s="338"/>
      <c r="W639" s="51"/>
      <c r="X639" s="297">
        <v>1505</v>
      </c>
      <c r="Y639" s="336"/>
      <c r="Z639" s="336"/>
      <c r="AA639" s="350">
        <v>1073</v>
      </c>
      <c r="AB639" s="351"/>
    </row>
    <row r="640" spans="1:28" ht="14.25" customHeight="1">
      <c r="A640" s="6"/>
      <c r="B640" s="362" t="s">
        <v>292</v>
      </c>
      <c r="C640" s="362"/>
      <c r="D640" s="362"/>
      <c r="E640" s="362"/>
      <c r="F640" s="362"/>
      <c r="G640" s="362"/>
      <c r="H640" s="362"/>
      <c r="I640" s="362"/>
      <c r="J640" s="362"/>
      <c r="K640" s="362"/>
      <c r="L640" s="362"/>
      <c r="M640" s="362"/>
      <c r="N640" s="362"/>
      <c r="O640" s="362"/>
      <c r="P640" s="168"/>
      <c r="Q640" s="297">
        <v>173</v>
      </c>
      <c r="R640" s="336"/>
      <c r="S640" s="336"/>
      <c r="T640" s="337">
        <v>272</v>
      </c>
      <c r="U640" s="338"/>
      <c r="V640" s="338"/>
      <c r="W640" s="173"/>
      <c r="X640" s="297">
        <v>246</v>
      </c>
      <c r="Y640" s="336"/>
      <c r="Z640" s="336"/>
      <c r="AA640" s="708">
        <v>387</v>
      </c>
      <c r="AB640" s="397"/>
    </row>
    <row r="641" spans="1:28" ht="14.25" customHeight="1">
      <c r="A641" s="6"/>
      <c r="B641" s="362" t="s">
        <v>293</v>
      </c>
      <c r="C641" s="362"/>
      <c r="D641" s="362"/>
      <c r="E641" s="362"/>
      <c r="F641" s="362"/>
      <c r="G641" s="362"/>
      <c r="H641" s="362"/>
      <c r="I641" s="362"/>
      <c r="J641" s="362"/>
      <c r="K641" s="362"/>
      <c r="L641" s="362"/>
      <c r="M641" s="362"/>
      <c r="N641" s="362"/>
      <c r="O641" s="362"/>
      <c r="P641" s="168"/>
      <c r="Q641" s="297">
        <v>1069</v>
      </c>
      <c r="R641" s="336"/>
      <c r="S641" s="336"/>
      <c r="T641" s="337">
        <v>1070</v>
      </c>
      <c r="U641" s="338"/>
      <c r="V641" s="338"/>
      <c r="W641" s="51"/>
      <c r="X641" s="297">
        <v>1521</v>
      </c>
      <c r="Y641" s="336"/>
      <c r="Z641" s="336"/>
      <c r="AA641" s="352">
        <v>1522</v>
      </c>
      <c r="AB641" s="250"/>
    </row>
    <row r="642" spans="1:28" ht="14.25" customHeight="1">
      <c r="A642" s="6"/>
      <c r="B642" s="362" t="s">
        <v>378</v>
      </c>
      <c r="C642" s="362"/>
      <c r="D642" s="362"/>
      <c r="E642" s="362"/>
      <c r="F642" s="362"/>
      <c r="G642" s="362"/>
      <c r="H642" s="362"/>
      <c r="I642" s="362"/>
      <c r="J642" s="362"/>
      <c r="K642" s="362"/>
      <c r="L642" s="362"/>
      <c r="M642" s="362"/>
      <c r="N642" s="362"/>
      <c r="O642" s="362"/>
      <c r="P642" s="168"/>
      <c r="Q642" s="297">
        <v>2350</v>
      </c>
      <c r="R642" s="297"/>
      <c r="S642" s="364"/>
      <c r="T642" s="646">
        <v>2350</v>
      </c>
      <c r="U642" s="647"/>
      <c r="V642" s="647"/>
      <c r="W642" s="51"/>
      <c r="X642" s="297">
        <v>3344</v>
      </c>
      <c r="Y642" s="297"/>
      <c r="Z642" s="364"/>
      <c r="AA642" s="393">
        <v>3344</v>
      </c>
      <c r="AB642" s="394"/>
    </row>
    <row r="643" spans="1:28" ht="14.25" customHeight="1">
      <c r="A643" s="6"/>
      <c r="B643" s="362" t="s">
        <v>294</v>
      </c>
      <c r="C643" s="362"/>
      <c r="D643" s="362"/>
      <c r="E643" s="362"/>
      <c r="F643" s="362"/>
      <c r="G643" s="362"/>
      <c r="H643" s="362"/>
      <c r="I643" s="362"/>
      <c r="J643" s="362"/>
      <c r="K643" s="362"/>
      <c r="L643" s="362"/>
      <c r="M643" s="362"/>
      <c r="N643" s="362"/>
      <c r="O643" s="362"/>
      <c r="P643" s="168"/>
      <c r="Q643" s="297"/>
      <c r="R643" s="336"/>
      <c r="S643" s="336"/>
      <c r="T643" s="337"/>
      <c r="U643" s="338"/>
      <c r="V643" s="338"/>
      <c r="W643" s="51"/>
      <c r="X643" s="297"/>
      <c r="Y643" s="336"/>
      <c r="Z643" s="336"/>
      <c r="AA643" s="282"/>
      <c r="AB643" s="275"/>
    </row>
    <row r="644" spans="1:28" ht="14.25" customHeight="1" thickBot="1">
      <c r="A644" s="6"/>
      <c r="B644" s="363" t="s">
        <v>180</v>
      </c>
      <c r="C644" s="363"/>
      <c r="D644" s="363"/>
      <c r="E644" s="363"/>
      <c r="F644" s="363"/>
      <c r="G644" s="363"/>
      <c r="H644" s="363"/>
      <c r="I644" s="363"/>
      <c r="J644" s="363"/>
      <c r="K644" s="363"/>
      <c r="L644" s="363"/>
      <c r="M644" s="363"/>
      <c r="N644" s="363"/>
      <c r="O644" s="363"/>
      <c r="P644" s="175"/>
      <c r="Q644" s="327">
        <f>SUM(Q639:S643)</f>
        <v>4650</v>
      </c>
      <c r="R644" s="330"/>
      <c r="S644" s="330"/>
      <c r="T644" s="329">
        <f>SUM(T639:V643)</f>
        <v>4446</v>
      </c>
      <c r="U644" s="330"/>
      <c r="V644" s="330"/>
      <c r="W644" s="55"/>
      <c r="X644" s="327">
        <f>SUM(X639:Z643)</f>
        <v>6616</v>
      </c>
      <c r="Y644" s="330"/>
      <c r="Z644" s="330"/>
      <c r="AA644" s="329">
        <f>SUM(AA639:AA643)</f>
        <v>6326</v>
      </c>
      <c r="AB644" s="327"/>
    </row>
    <row r="645" spans="1:28" ht="14.25" customHeight="1" thickTop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15"/>
      <c r="T645" s="15"/>
      <c r="U645" s="15"/>
      <c r="V645" s="6"/>
      <c r="W645" s="6"/>
      <c r="X645" s="6"/>
      <c r="Y645" s="15"/>
      <c r="Z645" s="6"/>
      <c r="AA645" s="6"/>
      <c r="AB645" s="6"/>
    </row>
    <row r="646" spans="1:28" ht="14.25" customHeight="1">
      <c r="A646" s="6"/>
      <c r="B646" s="37"/>
      <c r="C646" s="38">
        <v>-19</v>
      </c>
      <c r="D646" s="37"/>
      <c r="E646" s="38" t="s">
        <v>295</v>
      </c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15"/>
      <c r="T646" s="15"/>
      <c r="U646" s="15"/>
      <c r="V646" s="6"/>
      <c r="W646" s="6"/>
      <c r="X646" s="6"/>
      <c r="Y646" s="15"/>
      <c r="Z646" s="6"/>
      <c r="AA646" s="6"/>
      <c r="AB646" s="6"/>
    </row>
    <row r="647" spans="1:28" ht="14.25" customHeight="1">
      <c r="A647" s="6"/>
      <c r="B647" s="75"/>
      <c r="C647" s="75"/>
      <c r="D647" s="75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340" t="s">
        <v>319</v>
      </c>
      <c r="R647" s="340"/>
      <c r="S647" s="340"/>
      <c r="T647" s="340"/>
      <c r="U647" s="340"/>
      <c r="V647" s="340"/>
      <c r="W647" s="14"/>
      <c r="X647" s="340" t="s">
        <v>333</v>
      </c>
      <c r="Y647" s="400"/>
      <c r="Z647" s="400"/>
      <c r="AA647" s="400"/>
      <c r="AB647" s="400"/>
    </row>
    <row r="648" spans="1:28" ht="14.25" customHeight="1">
      <c r="A648" s="6"/>
      <c r="B648" s="75"/>
      <c r="C648" s="75"/>
      <c r="D648" s="75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342" t="s">
        <v>407</v>
      </c>
      <c r="R648" s="228"/>
      <c r="S648" s="228"/>
      <c r="T648" s="419" t="s">
        <v>416</v>
      </c>
      <c r="U648" s="403"/>
      <c r="V648" s="403"/>
      <c r="W648" s="167"/>
      <c r="X648" s="342" t="s">
        <v>407</v>
      </c>
      <c r="Y648" s="228"/>
      <c r="Z648" s="228"/>
      <c r="AA648" s="419" t="s">
        <v>416</v>
      </c>
      <c r="AB648" s="420"/>
    </row>
    <row r="649" spans="1:28" ht="15.75" customHeight="1">
      <c r="A649" s="6"/>
      <c r="B649" s="645" t="s">
        <v>296</v>
      </c>
      <c r="C649" s="645"/>
      <c r="D649" s="645"/>
      <c r="E649" s="645"/>
      <c r="F649" s="645"/>
      <c r="G649" s="645"/>
      <c r="H649" s="645"/>
      <c r="I649" s="645"/>
      <c r="J649" s="645"/>
      <c r="K649" s="645"/>
      <c r="L649" s="645"/>
      <c r="M649" s="645"/>
      <c r="N649" s="645"/>
      <c r="O649" s="645"/>
      <c r="P649" s="168"/>
      <c r="Q649" s="297">
        <v>290</v>
      </c>
      <c r="R649" s="336"/>
      <c r="S649" s="336"/>
      <c r="T649" s="337">
        <v>325</v>
      </c>
      <c r="U649" s="338"/>
      <c r="V649" s="338"/>
      <c r="W649" s="51"/>
      <c r="X649" s="297">
        <v>412</v>
      </c>
      <c r="Y649" s="336"/>
      <c r="Z649" s="336"/>
      <c r="AA649" s="607">
        <v>462</v>
      </c>
      <c r="AB649" s="351"/>
    </row>
    <row r="650" spans="1:28" ht="14.25" customHeight="1">
      <c r="A650" s="6"/>
      <c r="B650" s="645" t="s">
        <v>297</v>
      </c>
      <c r="C650" s="645"/>
      <c r="D650" s="645"/>
      <c r="E650" s="645"/>
      <c r="F650" s="645"/>
      <c r="G650" s="645"/>
      <c r="H650" s="645"/>
      <c r="I650" s="645"/>
      <c r="J650" s="645"/>
      <c r="K650" s="645"/>
      <c r="L650" s="645"/>
      <c r="M650" s="645"/>
      <c r="N650" s="645"/>
      <c r="O650" s="645"/>
      <c r="P650" s="168"/>
      <c r="Q650" s="297">
        <v>144486</v>
      </c>
      <c r="R650" s="336"/>
      <c r="S650" s="336"/>
      <c r="T650" s="337">
        <v>22478</v>
      </c>
      <c r="U650" s="338"/>
      <c r="V650" s="338"/>
      <c r="W650" s="173"/>
      <c r="X650" s="297">
        <v>205585</v>
      </c>
      <c r="Y650" s="336"/>
      <c r="Z650" s="336"/>
      <c r="AA650" s="396">
        <v>31983</v>
      </c>
      <c r="AB650" s="397"/>
    </row>
    <row r="651" spans="1:28" ht="15" customHeight="1" thickBot="1">
      <c r="A651" s="6"/>
      <c r="B651" s="363" t="s">
        <v>180</v>
      </c>
      <c r="C651" s="363"/>
      <c r="D651" s="363"/>
      <c r="E651" s="363"/>
      <c r="F651" s="363"/>
      <c r="G651" s="363"/>
      <c r="H651" s="363"/>
      <c r="I651" s="363"/>
      <c r="J651" s="363"/>
      <c r="K651" s="363"/>
      <c r="L651" s="363"/>
      <c r="M651" s="363"/>
      <c r="N651" s="363"/>
      <c r="O651" s="363"/>
      <c r="P651" s="175"/>
      <c r="Q651" s="327">
        <f>SUM(Q649:S650)</f>
        <v>144776</v>
      </c>
      <c r="R651" s="330"/>
      <c r="S651" s="330"/>
      <c r="T651" s="329">
        <f>SUM(T649:V650)</f>
        <v>22803</v>
      </c>
      <c r="U651" s="330"/>
      <c r="V651" s="330"/>
      <c r="W651" s="55"/>
      <c r="X651" s="327">
        <f>SUM(X649:Z650)</f>
        <v>205997</v>
      </c>
      <c r="Y651" s="330"/>
      <c r="Z651" s="330"/>
      <c r="AA651" s="329">
        <f>SUM(AA649:AB650)</f>
        <v>32445</v>
      </c>
      <c r="AB651" s="327"/>
    </row>
    <row r="652" spans="1:28" ht="15" customHeight="1" thickTop="1">
      <c r="A652" s="6"/>
      <c r="B652" s="40"/>
      <c r="C652" s="40"/>
      <c r="D652" s="40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5"/>
      <c r="X652" s="15"/>
      <c r="Y652" s="15"/>
      <c r="Z652" s="6"/>
      <c r="AA652" s="6"/>
      <c r="AB652" s="6"/>
    </row>
    <row r="653" spans="1:28" ht="15" customHeight="1">
      <c r="A653" s="6"/>
      <c r="B653" s="37"/>
      <c r="C653" s="38">
        <v>-20</v>
      </c>
      <c r="D653" s="37"/>
      <c r="E653" s="38" t="s">
        <v>298</v>
      </c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5"/>
      <c r="X653" s="15"/>
      <c r="Y653" s="15"/>
      <c r="Z653" s="6"/>
      <c r="AA653" s="6"/>
      <c r="AB653" s="6"/>
    </row>
    <row r="654" spans="1:28" ht="15" customHeight="1">
      <c r="A654" s="6"/>
      <c r="B654" s="75"/>
      <c r="C654" s="75"/>
      <c r="D654" s="75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5"/>
      <c r="X654" s="15"/>
      <c r="Y654" s="15"/>
      <c r="Z654" s="6"/>
      <c r="AA654" s="6"/>
      <c r="AB654" s="6"/>
    </row>
    <row r="655" spans="1:28" ht="15" customHeight="1">
      <c r="A655" s="6"/>
      <c r="B655" s="648" t="s">
        <v>379</v>
      </c>
      <c r="C655" s="648"/>
      <c r="D655" s="648"/>
      <c r="E655" s="648"/>
      <c r="F655" s="648"/>
      <c r="G655" s="648"/>
      <c r="H655" s="648"/>
      <c r="I655" s="648"/>
      <c r="J655" s="648"/>
      <c r="K655" s="648"/>
      <c r="L655" s="648"/>
      <c r="M655" s="648"/>
      <c r="N655" s="648"/>
      <c r="O655" s="648"/>
      <c r="P655" s="648"/>
      <c r="Q655" s="648"/>
      <c r="R655" s="648"/>
      <c r="S655" s="648"/>
      <c r="T655" s="648"/>
      <c r="U655" s="648"/>
      <c r="V655" s="648"/>
      <c r="W655" s="648"/>
      <c r="X655" s="648"/>
      <c r="Y655" s="648"/>
      <c r="Z655" s="648"/>
      <c r="AA655" s="648"/>
      <c r="AB655" s="648"/>
    </row>
    <row r="656" spans="1:28" ht="12.75">
      <c r="A656" s="6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</row>
    <row r="657" spans="1:28" ht="12.75" customHeight="1">
      <c r="A657" s="6"/>
      <c r="B657" s="79" t="s">
        <v>267</v>
      </c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</row>
    <row r="658" spans="1:28" ht="12.75" customHeight="1">
      <c r="A658" s="6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</row>
    <row r="659" spans="1:28" ht="14.25" customHeight="1">
      <c r="A659" s="6"/>
      <c r="B659" s="5"/>
      <c r="C659" s="38">
        <v>-21</v>
      </c>
      <c r="D659" s="5"/>
      <c r="E659" s="349" t="s">
        <v>248</v>
      </c>
      <c r="F659" s="349"/>
      <c r="G659" s="349"/>
      <c r="H659" s="349"/>
      <c r="I659" s="349"/>
      <c r="J659" s="349"/>
      <c r="K659" s="349"/>
      <c r="L659" s="349"/>
      <c r="M659" s="349"/>
      <c r="N659" s="349"/>
      <c r="O659" s="349"/>
      <c r="P659" s="5"/>
      <c r="Q659" s="5"/>
      <c r="R659" s="5"/>
      <c r="S659" s="15"/>
      <c r="T659" s="15"/>
      <c r="U659" s="15"/>
      <c r="V659" s="5"/>
      <c r="W659" s="5"/>
      <c r="X659" s="5"/>
      <c r="Y659" s="15"/>
      <c r="Z659" s="5"/>
      <c r="AA659" s="5"/>
      <c r="AB659" s="5"/>
    </row>
    <row r="660" spans="1:28" ht="18" customHeight="1">
      <c r="A660" s="6"/>
      <c r="B660" s="390" t="s">
        <v>299</v>
      </c>
      <c r="C660" s="390"/>
      <c r="D660" s="390"/>
      <c r="E660" s="390"/>
      <c r="F660" s="390"/>
      <c r="G660" s="390"/>
      <c r="H660" s="390"/>
      <c r="I660" s="390"/>
      <c r="J660" s="390"/>
      <c r="K660" s="390"/>
      <c r="L660" s="390"/>
      <c r="M660" s="390"/>
      <c r="N660" s="390"/>
      <c r="O660" s="390"/>
      <c r="P660" s="390"/>
      <c r="Q660" s="651">
        <v>171147</v>
      </c>
      <c r="R660" s="334"/>
      <c r="S660" s="334"/>
      <c r="T660" s="709">
        <v>116603</v>
      </c>
      <c r="U660" s="334"/>
      <c r="V660" s="334"/>
      <c r="W660" s="174"/>
      <c r="X660" s="651">
        <v>243520</v>
      </c>
      <c r="Y660" s="334"/>
      <c r="Z660" s="334"/>
      <c r="AA660" s="607">
        <v>165911</v>
      </c>
      <c r="AB660" s="351"/>
    </row>
    <row r="661" spans="1:28" ht="18" customHeight="1">
      <c r="A661" s="6"/>
      <c r="B661" s="390" t="s">
        <v>300</v>
      </c>
      <c r="C661" s="390"/>
      <c r="D661" s="390"/>
      <c r="E661" s="390"/>
      <c r="F661" s="390"/>
      <c r="G661" s="390"/>
      <c r="H661" s="390"/>
      <c r="I661" s="390"/>
      <c r="J661" s="390"/>
      <c r="K661" s="390"/>
      <c r="L661" s="390"/>
      <c r="M661" s="390"/>
      <c r="N661" s="390"/>
      <c r="O661" s="390"/>
      <c r="P661" s="390"/>
      <c r="Q661" s="297"/>
      <c r="R661" s="336"/>
      <c r="S661" s="336"/>
      <c r="T661" s="337"/>
      <c r="U661" s="338"/>
      <c r="V661" s="338"/>
      <c r="W661" s="174"/>
      <c r="X661" s="297"/>
      <c r="Y661" s="336"/>
      <c r="Z661" s="336"/>
      <c r="AA661" s="282"/>
      <c r="AB661" s="275"/>
    </row>
    <row r="662" spans="1:28" ht="15" customHeight="1" thickBot="1">
      <c r="A662" s="6"/>
      <c r="B662" s="348" t="s">
        <v>180</v>
      </c>
      <c r="C662" s="348"/>
      <c r="D662" s="348"/>
      <c r="E662" s="348"/>
      <c r="F662" s="348"/>
      <c r="G662" s="348"/>
      <c r="H662" s="348"/>
      <c r="I662" s="348"/>
      <c r="J662" s="348"/>
      <c r="K662" s="348"/>
      <c r="L662" s="348"/>
      <c r="M662" s="348"/>
      <c r="N662" s="348"/>
      <c r="O662" s="348"/>
      <c r="P662" s="176"/>
      <c r="Q662" s="327">
        <f>SUM(Q660:S661)</f>
        <v>171147</v>
      </c>
      <c r="R662" s="330"/>
      <c r="S662" s="330"/>
      <c r="T662" s="329">
        <f>SUM(T660:V661)</f>
        <v>116603</v>
      </c>
      <c r="U662" s="330"/>
      <c r="V662" s="330"/>
      <c r="W662" s="55"/>
      <c r="X662" s="327">
        <f>SUM(X660:Z661)</f>
        <v>243520</v>
      </c>
      <c r="Y662" s="330"/>
      <c r="Z662" s="330"/>
      <c r="AA662" s="329">
        <f>SUM(AA660:AB661)</f>
        <v>165911</v>
      </c>
      <c r="AB662" s="327"/>
    </row>
    <row r="663" spans="1:28" ht="15" customHeight="1" thickTop="1">
      <c r="A663" s="6"/>
      <c r="B663" s="79"/>
      <c r="C663" s="5"/>
      <c r="D663" s="5"/>
      <c r="E663" s="80"/>
      <c r="F663" s="6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15"/>
      <c r="T663" s="15"/>
      <c r="U663" s="15"/>
      <c r="V663" s="55"/>
      <c r="W663" s="55"/>
      <c r="X663" s="55"/>
      <c r="Y663" s="191"/>
      <c r="Z663" s="55"/>
      <c r="AA663" s="55"/>
      <c r="AB663" s="55"/>
    </row>
    <row r="664" spans="1:28" ht="15" customHeight="1">
      <c r="A664" s="6"/>
      <c r="B664" s="79"/>
      <c r="C664" s="38">
        <v>-22</v>
      </c>
      <c r="D664" s="5"/>
      <c r="E664" s="67" t="s">
        <v>301</v>
      </c>
      <c r="F664" s="6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15"/>
      <c r="T664" s="15"/>
      <c r="U664" s="15"/>
      <c r="V664" s="177"/>
      <c r="W664" s="177"/>
      <c r="X664" s="177"/>
      <c r="Y664" s="191"/>
      <c r="Z664" s="177"/>
      <c r="AA664" s="177"/>
      <c r="AB664" s="177"/>
    </row>
    <row r="665" spans="1:28" ht="13.5" customHeight="1">
      <c r="A665" s="6"/>
      <c r="B665" s="79"/>
      <c r="C665" s="38"/>
      <c r="D665" s="5"/>
      <c r="E665" s="80"/>
      <c r="F665" s="6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15"/>
      <c r="T665" s="15"/>
      <c r="U665" s="15"/>
      <c r="V665" s="55"/>
      <c r="W665" s="55"/>
      <c r="X665" s="55"/>
      <c r="Y665" s="191"/>
      <c r="Z665" s="55"/>
      <c r="AA665" s="55"/>
      <c r="AB665" s="55"/>
    </row>
    <row r="666" spans="1:28" ht="21" customHeight="1" thickBot="1">
      <c r="A666" s="6"/>
      <c r="B666" s="348" t="s">
        <v>180</v>
      </c>
      <c r="C666" s="348"/>
      <c r="D666" s="348"/>
      <c r="E666" s="348"/>
      <c r="F666" s="348"/>
      <c r="G666" s="348"/>
      <c r="H666" s="348"/>
      <c r="I666" s="348"/>
      <c r="J666" s="348"/>
      <c r="K666" s="348"/>
      <c r="L666" s="348"/>
      <c r="M666" s="348"/>
      <c r="N666" s="348"/>
      <c r="O666" s="348"/>
      <c r="P666" s="176"/>
      <c r="Q666" s="327">
        <v>871230</v>
      </c>
      <c r="R666" s="330"/>
      <c r="S666" s="330"/>
      <c r="T666" s="329">
        <v>482124</v>
      </c>
      <c r="U666" s="330"/>
      <c r="V666" s="330"/>
      <c r="W666" s="55"/>
      <c r="X666" s="327">
        <v>1239649</v>
      </c>
      <c r="Y666" s="330"/>
      <c r="Z666" s="330"/>
      <c r="AA666" s="329">
        <v>686000</v>
      </c>
      <c r="AB666" s="327"/>
    </row>
    <row r="667" spans="1:28" ht="14.25" customHeight="1" thickTop="1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6"/>
      <c r="AB667" s="6"/>
    </row>
    <row r="668" spans="1:28" ht="18.75" customHeight="1">
      <c r="A668" s="6"/>
      <c r="B668" s="6"/>
      <c r="C668" s="38">
        <v>-23</v>
      </c>
      <c r="D668" s="6"/>
      <c r="E668" s="38" t="s">
        <v>417</v>
      </c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54.75" customHeight="1">
      <c r="A669" s="6"/>
      <c r="B669" s="14"/>
      <c r="C669" s="14"/>
      <c r="D669" s="14"/>
      <c r="E669" s="14"/>
      <c r="F669" s="14"/>
      <c r="G669" s="14"/>
      <c r="H669" s="14"/>
      <c r="I669" s="14"/>
      <c r="J669" s="14"/>
      <c r="K669" s="391" t="s">
        <v>380</v>
      </c>
      <c r="L669" s="391"/>
      <c r="M669" s="391"/>
      <c r="N669" s="391" t="s">
        <v>418</v>
      </c>
      <c r="O669" s="391"/>
      <c r="P669" s="391"/>
      <c r="Q669" s="391" t="s">
        <v>302</v>
      </c>
      <c r="R669" s="391"/>
      <c r="S669" s="391"/>
      <c r="T669" s="391" t="s">
        <v>303</v>
      </c>
      <c r="U669" s="391"/>
      <c r="V669" s="391"/>
      <c r="W669" s="391" t="s">
        <v>304</v>
      </c>
      <c r="X669" s="391"/>
      <c r="Y669" s="391"/>
      <c r="Z669" s="391" t="s">
        <v>407</v>
      </c>
      <c r="AA669" s="391"/>
      <c r="AB669" s="391"/>
    </row>
    <row r="670" spans="1:28" ht="16.5" customHeight="1">
      <c r="A670" s="6"/>
      <c r="B670" s="5"/>
      <c r="C670" s="6"/>
      <c r="D670" s="6"/>
      <c r="E670" s="6"/>
      <c r="F670" s="6"/>
      <c r="G670" s="6"/>
      <c r="H670" s="6"/>
      <c r="I670" s="6"/>
      <c r="J670" s="6"/>
      <c r="K670" s="361" t="s">
        <v>319</v>
      </c>
      <c r="L670" s="361"/>
      <c r="M670" s="361"/>
      <c r="N670" s="361" t="s">
        <v>319</v>
      </c>
      <c r="O670" s="361"/>
      <c r="P670" s="361"/>
      <c r="Q670" s="361" t="s">
        <v>319</v>
      </c>
      <c r="R670" s="361"/>
      <c r="S670" s="361"/>
      <c r="T670" s="361" t="s">
        <v>319</v>
      </c>
      <c r="U670" s="361"/>
      <c r="V670" s="361"/>
      <c r="W670" s="361" t="s">
        <v>319</v>
      </c>
      <c r="X670" s="361"/>
      <c r="Y670" s="361"/>
      <c r="Z670" s="361" t="s">
        <v>319</v>
      </c>
      <c r="AA670" s="361"/>
      <c r="AB670" s="361"/>
    </row>
    <row r="671" spans="1:28" ht="16.5" customHeight="1">
      <c r="A671" s="6"/>
      <c r="B671" s="357" t="s">
        <v>305</v>
      </c>
      <c r="C671" s="357"/>
      <c r="D671" s="357"/>
      <c r="E671" s="357"/>
      <c r="F671" s="357"/>
      <c r="G671" s="357"/>
      <c r="H671" s="357"/>
      <c r="I671" s="357"/>
      <c r="J671" s="357"/>
      <c r="K671" s="297">
        <v>-24602</v>
      </c>
      <c r="L671" s="297"/>
      <c r="M671" s="297"/>
      <c r="N671" s="297">
        <v>181310</v>
      </c>
      <c r="O671" s="297"/>
      <c r="P671" s="297"/>
      <c r="Q671" s="297"/>
      <c r="R671" s="297"/>
      <c r="S671" s="297"/>
      <c r="T671" s="297"/>
      <c r="U671" s="297"/>
      <c r="V671" s="297"/>
      <c r="W671" s="297">
        <v>187159</v>
      </c>
      <c r="X671" s="297"/>
      <c r="Y671" s="297"/>
      <c r="Z671" s="296">
        <f>K671+N671-W671</f>
        <v>-30451</v>
      </c>
      <c r="AA671" s="296"/>
      <c r="AB671" s="296"/>
    </row>
    <row r="672" spans="1:28" ht="16.5" customHeight="1">
      <c r="A672" s="6"/>
      <c r="B672" s="357" t="s">
        <v>306</v>
      </c>
      <c r="C672" s="357"/>
      <c r="D672" s="357"/>
      <c r="E672" s="357"/>
      <c r="F672" s="357"/>
      <c r="G672" s="357"/>
      <c r="H672" s="357"/>
      <c r="I672" s="357"/>
      <c r="J672" s="357"/>
      <c r="K672" s="297">
        <v>25938</v>
      </c>
      <c r="L672" s="297"/>
      <c r="M672" s="297"/>
      <c r="N672" s="297">
        <v>89428</v>
      </c>
      <c r="O672" s="297"/>
      <c r="P672" s="297"/>
      <c r="Q672" s="297">
        <v>276</v>
      </c>
      <c r="R672" s="297"/>
      <c r="S672" s="297"/>
      <c r="T672" s="297">
        <v>60283</v>
      </c>
      <c r="U672" s="297"/>
      <c r="V672" s="297"/>
      <c r="W672" s="297">
        <v>36689</v>
      </c>
      <c r="X672" s="297"/>
      <c r="Y672" s="297"/>
      <c r="Z672" s="296">
        <f>K672+N672-T672-W672</f>
        <v>18394</v>
      </c>
      <c r="AA672" s="296"/>
      <c r="AB672" s="296"/>
    </row>
    <row r="673" spans="1:28" ht="16.5" customHeight="1">
      <c r="A673" s="6"/>
      <c r="B673" s="357" t="s">
        <v>307</v>
      </c>
      <c r="C673" s="357"/>
      <c r="D673" s="357"/>
      <c r="E673" s="357"/>
      <c r="F673" s="357"/>
      <c r="G673" s="357"/>
      <c r="H673" s="357"/>
      <c r="I673" s="357"/>
      <c r="J673" s="357"/>
      <c r="K673" s="297">
        <v>20931</v>
      </c>
      <c r="L673" s="297"/>
      <c r="M673" s="297"/>
      <c r="N673" s="297">
        <v>139251</v>
      </c>
      <c r="O673" s="297"/>
      <c r="P673" s="297"/>
      <c r="Q673" s="297"/>
      <c r="R673" s="297"/>
      <c r="S673" s="297"/>
      <c r="T673" s="297">
        <v>146</v>
      </c>
      <c r="U673" s="297"/>
      <c r="V673" s="297"/>
      <c r="W673" s="297">
        <v>138369</v>
      </c>
      <c r="X673" s="297"/>
      <c r="Y673" s="297"/>
      <c r="Z673" s="296">
        <f>K673+N673-T673-W673</f>
        <v>21667</v>
      </c>
      <c r="AA673" s="296"/>
      <c r="AB673" s="296"/>
    </row>
    <row r="674" spans="1:28" ht="16.5" customHeight="1">
      <c r="A674" s="6"/>
      <c r="B674" s="357" t="s">
        <v>191</v>
      </c>
      <c r="C674" s="357"/>
      <c r="D674" s="357"/>
      <c r="E674" s="357"/>
      <c r="F674" s="357"/>
      <c r="G674" s="357"/>
      <c r="H674" s="357"/>
      <c r="I674" s="357"/>
      <c r="J674" s="35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  <c r="X674" s="297"/>
      <c r="Y674" s="297"/>
      <c r="Z674" s="296">
        <f>SUM(K674:Y674)</f>
        <v>0</v>
      </c>
      <c r="AA674" s="296"/>
      <c r="AB674" s="296"/>
    </row>
    <row r="675" spans="1:28" ht="17.25" customHeight="1">
      <c r="A675" s="6"/>
      <c r="B675" s="357" t="s">
        <v>308</v>
      </c>
      <c r="C675" s="357"/>
      <c r="D675" s="357"/>
      <c r="E675" s="357"/>
      <c r="F675" s="357"/>
      <c r="G675" s="357"/>
      <c r="H675" s="357"/>
      <c r="I675" s="357"/>
      <c r="J675" s="357"/>
      <c r="K675" s="297"/>
      <c r="L675" s="297"/>
      <c r="M675" s="297"/>
      <c r="N675" s="297">
        <v>8729</v>
      </c>
      <c r="O675" s="297"/>
      <c r="P675" s="297"/>
      <c r="Q675" s="297">
        <v>21</v>
      </c>
      <c r="R675" s="297"/>
      <c r="S675" s="297"/>
      <c r="T675" s="297">
        <v>8738</v>
      </c>
      <c r="U675" s="297"/>
      <c r="V675" s="297"/>
      <c r="W675" s="297"/>
      <c r="X675" s="297"/>
      <c r="Y675" s="297"/>
      <c r="Z675" s="296">
        <f>N675-T675</f>
        <v>-9</v>
      </c>
      <c r="AA675" s="296"/>
      <c r="AB675" s="296"/>
    </row>
    <row r="676" spans="1:28" ht="13.5" customHeight="1">
      <c r="A676" s="6"/>
      <c r="B676" s="357" t="s">
        <v>309</v>
      </c>
      <c r="C676" s="357"/>
      <c r="D676" s="357"/>
      <c r="E676" s="357"/>
      <c r="F676" s="357"/>
      <c r="G676" s="357"/>
      <c r="H676" s="357"/>
      <c r="I676" s="357"/>
      <c r="J676" s="357"/>
      <c r="K676" s="297">
        <v>-4742</v>
      </c>
      <c r="L676" s="297"/>
      <c r="M676" s="297"/>
      <c r="N676" s="297">
        <v>13843</v>
      </c>
      <c r="O676" s="297"/>
      <c r="P676" s="297"/>
      <c r="Q676" s="297">
        <v>11</v>
      </c>
      <c r="R676" s="297"/>
      <c r="S676" s="297"/>
      <c r="T676" s="297">
        <v>9109</v>
      </c>
      <c r="U676" s="297"/>
      <c r="V676" s="297"/>
      <c r="W676" s="297"/>
      <c r="X676" s="297"/>
      <c r="Y676" s="297"/>
      <c r="Z676" s="296">
        <f>K676+N676-T676</f>
        <v>-8</v>
      </c>
      <c r="AA676" s="296"/>
      <c r="AB676" s="296"/>
    </row>
    <row r="677" spans="1:28" ht="12.75" customHeight="1">
      <c r="A677" s="6"/>
      <c r="B677" s="357" t="s">
        <v>310</v>
      </c>
      <c r="C677" s="357"/>
      <c r="D677" s="357"/>
      <c r="E677" s="357"/>
      <c r="F677" s="357"/>
      <c r="G677" s="357"/>
      <c r="H677" s="357"/>
      <c r="I677" s="357"/>
      <c r="J677" s="357"/>
      <c r="K677" s="297">
        <v>511</v>
      </c>
      <c r="L677" s="297"/>
      <c r="M677" s="297"/>
      <c r="N677" s="297">
        <v>578</v>
      </c>
      <c r="O677" s="297"/>
      <c r="P677" s="297"/>
      <c r="Q677" s="297"/>
      <c r="R677" s="297"/>
      <c r="S677" s="297"/>
      <c r="T677" s="297">
        <v>763</v>
      </c>
      <c r="U677" s="297"/>
      <c r="V677" s="297"/>
      <c r="W677" s="297">
        <v>235</v>
      </c>
      <c r="X677" s="297"/>
      <c r="Y677" s="297"/>
      <c r="Z677" s="296">
        <f>K677+N677-T677-W677</f>
        <v>91</v>
      </c>
      <c r="AA677" s="296"/>
      <c r="AB677" s="296"/>
    </row>
    <row r="678" spans="1:28" ht="15.75" customHeight="1">
      <c r="A678" s="6"/>
      <c r="B678" s="358" t="s">
        <v>311</v>
      </c>
      <c r="C678" s="358"/>
      <c r="D678" s="358"/>
      <c r="E678" s="358"/>
      <c r="F678" s="358"/>
      <c r="G678" s="358"/>
      <c r="H678" s="358"/>
      <c r="I678" s="358"/>
      <c r="J678" s="358"/>
      <c r="K678" s="280">
        <v>65</v>
      </c>
      <c r="L678" s="280"/>
      <c r="M678" s="280"/>
      <c r="N678" s="297">
        <v>383</v>
      </c>
      <c r="O678" s="297"/>
      <c r="P678" s="297"/>
      <c r="Q678" s="297"/>
      <c r="R678" s="297"/>
      <c r="S678" s="297"/>
      <c r="T678" s="297">
        <v>192</v>
      </c>
      <c r="U678" s="297"/>
      <c r="V678" s="297"/>
      <c r="W678" s="297">
        <v>192</v>
      </c>
      <c r="X678" s="297"/>
      <c r="Y678" s="297"/>
      <c r="Z678" s="356">
        <f>K678+N678-T678-W678</f>
        <v>64</v>
      </c>
      <c r="AA678" s="356"/>
      <c r="AB678" s="356"/>
    </row>
    <row r="679" spans="1:28" ht="18.75" customHeight="1" thickBot="1">
      <c r="A679" s="6"/>
      <c r="B679" s="89" t="s">
        <v>180</v>
      </c>
      <c r="C679" s="90"/>
      <c r="D679" s="90"/>
      <c r="E679" s="90"/>
      <c r="F679" s="90"/>
      <c r="G679" s="90"/>
      <c r="H679" s="90"/>
      <c r="I679" s="90"/>
      <c r="J679" s="90"/>
      <c r="K679" s="331">
        <f>SUM(K671:M678)</f>
        <v>18101</v>
      </c>
      <c r="L679" s="331"/>
      <c r="M679" s="331"/>
      <c r="N679" s="331">
        <f>SUM(N671:P678)</f>
        <v>433522</v>
      </c>
      <c r="O679" s="331"/>
      <c r="P679" s="331"/>
      <c r="Q679" s="331">
        <f>SUM(Q671:S678)</f>
        <v>308</v>
      </c>
      <c r="R679" s="331"/>
      <c r="S679" s="331"/>
      <c r="T679" s="331">
        <f>SUM(T671:V678)</f>
        <v>79231</v>
      </c>
      <c r="U679" s="331"/>
      <c r="V679" s="331"/>
      <c r="W679" s="331">
        <f>SUM(W671:Y678)</f>
        <v>362644</v>
      </c>
      <c r="X679" s="331"/>
      <c r="Y679" s="331"/>
      <c r="Z679" s="331">
        <f>SUM(Z671:AB678)</f>
        <v>9748</v>
      </c>
      <c r="AA679" s="331"/>
      <c r="AB679" s="331"/>
    </row>
    <row r="680" spans="1:28" ht="18.75" customHeight="1" thickTop="1">
      <c r="A680" s="6"/>
      <c r="B680" s="91" t="s">
        <v>312</v>
      </c>
      <c r="C680" s="5"/>
      <c r="D680" s="5"/>
      <c r="E680" s="5"/>
      <c r="F680" s="5"/>
      <c r="G680" s="5"/>
      <c r="H680" s="5"/>
      <c r="I680" s="5"/>
      <c r="J680" s="5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  <c r="X680" s="296"/>
      <c r="Y680" s="296"/>
      <c r="Z680" s="332"/>
      <c r="AA680" s="332"/>
      <c r="AB680" s="332"/>
    </row>
    <row r="681" spans="1:28" ht="17.25" customHeight="1">
      <c r="A681" s="6"/>
      <c r="B681" s="92" t="s">
        <v>313</v>
      </c>
      <c r="C681" s="4"/>
      <c r="D681" s="4"/>
      <c r="E681" s="4"/>
      <c r="F681" s="4"/>
      <c r="G681" s="4"/>
      <c r="H681" s="4"/>
      <c r="I681" s="4"/>
      <c r="J681" s="4"/>
      <c r="K681" s="644">
        <f>K672+K673+K677+K678</f>
        <v>47445</v>
      </c>
      <c r="L681" s="644"/>
      <c r="M681" s="644"/>
      <c r="N681" s="360"/>
      <c r="O681" s="360"/>
      <c r="P681" s="360"/>
      <c r="Q681" s="360"/>
      <c r="R681" s="360"/>
      <c r="S681" s="360"/>
      <c r="T681" s="360"/>
      <c r="U681" s="360"/>
      <c r="V681" s="360"/>
      <c r="W681" s="360"/>
      <c r="X681" s="360"/>
      <c r="Y681" s="360"/>
      <c r="Z681" s="723">
        <f>Z672+Z673+Z677+Z678</f>
        <v>40216</v>
      </c>
      <c r="AA681" s="723"/>
      <c r="AB681" s="723"/>
    </row>
    <row r="682" spans="1:28" ht="17.25" customHeight="1">
      <c r="A682" s="6"/>
      <c r="B682" s="92" t="s">
        <v>314</v>
      </c>
      <c r="C682" s="4"/>
      <c r="D682" s="4"/>
      <c r="E682" s="4"/>
      <c r="F682" s="4"/>
      <c r="G682" s="4"/>
      <c r="H682" s="4"/>
      <c r="I682" s="4"/>
      <c r="J682" s="4"/>
      <c r="K682" s="359">
        <f>K671+K676</f>
        <v>-29344</v>
      </c>
      <c r="L682" s="359"/>
      <c r="M682" s="359"/>
      <c r="N682" s="360"/>
      <c r="O682" s="360"/>
      <c r="P682" s="360"/>
      <c r="Q682" s="360"/>
      <c r="R682" s="360"/>
      <c r="S682" s="360"/>
      <c r="T682" s="360"/>
      <c r="U682" s="360"/>
      <c r="V682" s="360"/>
      <c r="W682" s="360"/>
      <c r="X682" s="360"/>
      <c r="Y682" s="360"/>
      <c r="Z682" s="359">
        <f>Z671+Z675+Z676</f>
        <v>-30468</v>
      </c>
      <c r="AA682" s="359"/>
      <c r="AB682" s="359"/>
    </row>
    <row r="683" spans="1:28" ht="61.5" customHeight="1" thickBot="1">
      <c r="A683" s="23"/>
      <c r="B683" s="14"/>
      <c r="C683" s="14"/>
      <c r="D683" s="14"/>
      <c r="E683" s="14"/>
      <c r="F683" s="14"/>
      <c r="G683" s="14"/>
      <c r="H683" s="14"/>
      <c r="I683" s="14"/>
      <c r="J683" s="14"/>
      <c r="K683" s="391" t="s">
        <v>380</v>
      </c>
      <c r="L683" s="391"/>
      <c r="M683" s="391"/>
      <c r="N683" s="392" t="s">
        <v>419</v>
      </c>
      <c r="O683" s="392"/>
      <c r="P683" s="392"/>
      <c r="Q683" s="391" t="s">
        <v>302</v>
      </c>
      <c r="R683" s="391"/>
      <c r="S683" s="391"/>
      <c r="T683" s="392" t="s">
        <v>303</v>
      </c>
      <c r="U683" s="392"/>
      <c r="V683" s="392"/>
      <c r="W683" s="391" t="s">
        <v>304</v>
      </c>
      <c r="X683" s="391"/>
      <c r="Y683" s="391"/>
      <c r="Z683" s="391" t="s">
        <v>416</v>
      </c>
      <c r="AA683" s="391"/>
      <c r="AB683" s="391"/>
    </row>
    <row r="684" spans="1:28" ht="16.5" customHeight="1">
      <c r="A684" s="6"/>
      <c r="B684" s="5"/>
      <c r="C684" s="6"/>
      <c r="D684" s="6"/>
      <c r="E684" s="6"/>
      <c r="F684" s="6"/>
      <c r="G684" s="6"/>
      <c r="H684" s="6"/>
      <c r="I684" s="6"/>
      <c r="J684" s="6"/>
      <c r="K684" s="361" t="s">
        <v>333</v>
      </c>
      <c r="L684" s="361"/>
      <c r="M684" s="361"/>
      <c r="N684" s="361" t="s">
        <v>333</v>
      </c>
      <c r="O684" s="361"/>
      <c r="P684" s="361"/>
      <c r="Q684" s="361" t="s">
        <v>333</v>
      </c>
      <c r="R684" s="361"/>
      <c r="S684" s="361"/>
      <c r="T684" s="361" t="s">
        <v>333</v>
      </c>
      <c r="U684" s="361"/>
      <c r="V684" s="361"/>
      <c r="W684" s="361" t="s">
        <v>333</v>
      </c>
      <c r="X684" s="361"/>
      <c r="Y684" s="361"/>
      <c r="Z684" s="361" t="s">
        <v>333</v>
      </c>
      <c r="AA684" s="361"/>
      <c r="AB684" s="361"/>
    </row>
    <row r="685" spans="1:28" ht="15.75" customHeight="1" thickBot="1">
      <c r="A685" s="46"/>
      <c r="B685" s="357" t="s">
        <v>305</v>
      </c>
      <c r="C685" s="357"/>
      <c r="D685" s="357"/>
      <c r="E685" s="357"/>
      <c r="F685" s="357"/>
      <c r="G685" s="357"/>
      <c r="H685" s="357"/>
      <c r="I685" s="357"/>
      <c r="J685" s="357"/>
      <c r="K685" s="297">
        <v>-35005</v>
      </c>
      <c r="L685" s="297"/>
      <c r="M685" s="297"/>
      <c r="N685" s="297">
        <v>257981</v>
      </c>
      <c r="O685" s="297"/>
      <c r="P685" s="297"/>
      <c r="Q685" s="297"/>
      <c r="R685" s="297"/>
      <c r="S685" s="297"/>
      <c r="T685" s="297"/>
      <c r="U685" s="297"/>
      <c r="V685" s="297"/>
      <c r="W685" s="297">
        <v>266304</v>
      </c>
      <c r="X685" s="297"/>
      <c r="Y685" s="297"/>
      <c r="Z685" s="296">
        <f>K685+N685-W685</f>
        <v>-43328</v>
      </c>
      <c r="AA685" s="296"/>
      <c r="AB685" s="296"/>
    </row>
    <row r="686" spans="1:28" ht="21" customHeight="1" thickTop="1">
      <c r="A686" s="6"/>
      <c r="B686" s="357" t="s">
        <v>306</v>
      </c>
      <c r="C686" s="357"/>
      <c r="D686" s="357"/>
      <c r="E686" s="357"/>
      <c r="F686" s="357"/>
      <c r="G686" s="357"/>
      <c r="H686" s="357"/>
      <c r="I686" s="357"/>
      <c r="J686" s="357"/>
      <c r="K686" s="297">
        <v>36906</v>
      </c>
      <c r="L686" s="297"/>
      <c r="M686" s="297"/>
      <c r="N686" s="297">
        <v>127245</v>
      </c>
      <c r="O686" s="297"/>
      <c r="P686" s="297"/>
      <c r="Q686" s="297">
        <v>393</v>
      </c>
      <c r="R686" s="297"/>
      <c r="S686" s="297"/>
      <c r="T686" s="297">
        <v>85775</v>
      </c>
      <c r="U686" s="297"/>
      <c r="V686" s="297"/>
      <c r="W686" s="297">
        <v>52204</v>
      </c>
      <c r="X686" s="297"/>
      <c r="Y686" s="297"/>
      <c r="Z686" s="296">
        <f>K686+N686-T686-W686</f>
        <v>26172</v>
      </c>
      <c r="AA686" s="296"/>
      <c r="AB686" s="296"/>
    </row>
    <row r="687" spans="1:28" ht="16.5" customHeight="1">
      <c r="A687" s="6"/>
      <c r="B687" s="357" t="s">
        <v>307</v>
      </c>
      <c r="C687" s="357"/>
      <c r="D687" s="357"/>
      <c r="E687" s="357"/>
      <c r="F687" s="357"/>
      <c r="G687" s="357"/>
      <c r="H687" s="357"/>
      <c r="I687" s="357"/>
      <c r="J687" s="357"/>
      <c r="K687" s="297">
        <v>29782</v>
      </c>
      <c r="L687" s="297"/>
      <c r="M687" s="297"/>
      <c r="N687" s="297">
        <v>198136</v>
      </c>
      <c r="O687" s="297"/>
      <c r="P687" s="297"/>
      <c r="Q687" s="297"/>
      <c r="R687" s="297"/>
      <c r="S687" s="297"/>
      <c r="T687" s="297">
        <v>208</v>
      </c>
      <c r="U687" s="297"/>
      <c r="V687" s="297"/>
      <c r="W687" s="297">
        <v>196881</v>
      </c>
      <c r="X687" s="297"/>
      <c r="Y687" s="297"/>
      <c r="Z687" s="296">
        <f>K687+N687-T687-W687</f>
        <v>30829</v>
      </c>
      <c r="AA687" s="296"/>
      <c r="AB687" s="296"/>
    </row>
    <row r="688" spans="1:28" ht="12" customHeight="1">
      <c r="A688" s="6"/>
      <c r="B688" s="357" t="s">
        <v>191</v>
      </c>
      <c r="C688" s="357"/>
      <c r="D688" s="357"/>
      <c r="E688" s="357"/>
      <c r="F688" s="357"/>
      <c r="G688" s="357"/>
      <c r="H688" s="357"/>
      <c r="I688" s="357"/>
      <c r="J688" s="357"/>
      <c r="K688" s="297"/>
      <c r="L688" s="297"/>
      <c r="M688" s="297"/>
      <c r="N688" s="297"/>
      <c r="O688" s="297"/>
      <c r="P688" s="297"/>
      <c r="Q688" s="297"/>
      <c r="R688" s="297"/>
      <c r="S688" s="297"/>
      <c r="T688" s="297"/>
      <c r="U688" s="297"/>
      <c r="V688" s="297"/>
      <c r="W688" s="297"/>
      <c r="X688" s="297"/>
      <c r="Y688" s="297"/>
      <c r="Z688" s="296">
        <f>SUM(K688:Y688)</f>
        <v>0</v>
      </c>
      <c r="AA688" s="296"/>
      <c r="AB688" s="296"/>
    </row>
    <row r="689" spans="1:28" ht="24.75" customHeight="1">
      <c r="A689" s="6"/>
      <c r="B689" s="357" t="s">
        <v>308</v>
      </c>
      <c r="C689" s="357"/>
      <c r="D689" s="357"/>
      <c r="E689" s="357"/>
      <c r="F689" s="357"/>
      <c r="G689" s="357"/>
      <c r="H689" s="357"/>
      <c r="I689" s="357"/>
      <c r="J689" s="357"/>
      <c r="K689" s="297"/>
      <c r="L689" s="297"/>
      <c r="M689" s="297"/>
      <c r="N689" s="297">
        <v>12420</v>
      </c>
      <c r="O689" s="297"/>
      <c r="P689" s="297"/>
      <c r="Q689" s="297">
        <v>30</v>
      </c>
      <c r="R689" s="297"/>
      <c r="S689" s="297"/>
      <c r="T689" s="297">
        <v>12433</v>
      </c>
      <c r="U689" s="297"/>
      <c r="V689" s="297"/>
      <c r="W689" s="297"/>
      <c r="X689" s="297"/>
      <c r="Y689" s="297"/>
      <c r="Z689" s="296">
        <f>N689-T689</f>
        <v>-13</v>
      </c>
      <c r="AA689" s="296"/>
      <c r="AB689" s="296"/>
    </row>
    <row r="690" spans="1:28" ht="13.5" customHeight="1">
      <c r="A690" s="6"/>
      <c r="B690" s="357" t="s">
        <v>309</v>
      </c>
      <c r="C690" s="357"/>
      <c r="D690" s="357"/>
      <c r="E690" s="357"/>
      <c r="F690" s="357"/>
      <c r="G690" s="357"/>
      <c r="H690" s="357"/>
      <c r="I690" s="357"/>
      <c r="J690" s="357"/>
      <c r="K690" s="297">
        <v>-6747</v>
      </c>
      <c r="L690" s="297"/>
      <c r="M690" s="297"/>
      <c r="N690" s="297">
        <v>19697</v>
      </c>
      <c r="O690" s="297"/>
      <c r="P690" s="297"/>
      <c r="Q690" s="297">
        <v>15</v>
      </c>
      <c r="R690" s="297"/>
      <c r="S690" s="297"/>
      <c r="T690" s="297">
        <v>12961</v>
      </c>
      <c r="U690" s="297"/>
      <c r="V690" s="297"/>
      <c r="W690" s="297"/>
      <c r="X690" s="297"/>
      <c r="Y690" s="297"/>
      <c r="Z690" s="296">
        <f>K690+N690-T690</f>
        <v>-11</v>
      </c>
      <c r="AA690" s="296"/>
      <c r="AB690" s="296"/>
    </row>
    <row r="691" spans="1:28" ht="12.75" customHeight="1">
      <c r="A691" s="6"/>
      <c r="B691" s="357" t="s">
        <v>310</v>
      </c>
      <c r="C691" s="357"/>
      <c r="D691" s="357"/>
      <c r="E691" s="357"/>
      <c r="F691" s="357"/>
      <c r="G691" s="357"/>
      <c r="H691" s="357"/>
      <c r="I691" s="357"/>
      <c r="J691" s="357"/>
      <c r="K691" s="297">
        <v>727</v>
      </c>
      <c r="L691" s="297"/>
      <c r="M691" s="297"/>
      <c r="N691" s="297">
        <v>822</v>
      </c>
      <c r="O691" s="297"/>
      <c r="P691" s="297"/>
      <c r="Q691" s="297"/>
      <c r="R691" s="297"/>
      <c r="S691" s="297"/>
      <c r="T691" s="297">
        <v>1085</v>
      </c>
      <c r="U691" s="297"/>
      <c r="V691" s="297"/>
      <c r="W691" s="297">
        <v>334</v>
      </c>
      <c r="X691" s="297"/>
      <c r="Y691" s="297"/>
      <c r="Z691" s="296">
        <f>K691+N691-T691-W691</f>
        <v>130</v>
      </c>
      <c r="AA691" s="296"/>
      <c r="AB691" s="296"/>
    </row>
    <row r="692" spans="1:28" ht="16.5" customHeight="1">
      <c r="A692" s="6"/>
      <c r="B692" s="358" t="s">
        <v>311</v>
      </c>
      <c r="C692" s="358"/>
      <c r="D692" s="358"/>
      <c r="E692" s="358"/>
      <c r="F692" s="358"/>
      <c r="G692" s="358"/>
      <c r="H692" s="358"/>
      <c r="I692" s="358"/>
      <c r="J692" s="358"/>
      <c r="K692" s="280">
        <v>92</v>
      </c>
      <c r="L692" s="280"/>
      <c r="M692" s="280"/>
      <c r="N692" s="297">
        <v>545</v>
      </c>
      <c r="O692" s="297"/>
      <c r="P692" s="297"/>
      <c r="Q692" s="297"/>
      <c r="R692" s="297"/>
      <c r="S692" s="297"/>
      <c r="T692" s="297">
        <v>273</v>
      </c>
      <c r="U692" s="297"/>
      <c r="V692" s="297"/>
      <c r="W692" s="297">
        <v>273</v>
      </c>
      <c r="X692" s="297"/>
      <c r="Y692" s="297"/>
      <c r="Z692" s="356">
        <f>K692+N692-T692-W692</f>
        <v>91</v>
      </c>
      <c r="AA692" s="356"/>
      <c r="AB692" s="356"/>
    </row>
    <row r="693" spans="1:28" ht="18" customHeight="1" thickBot="1">
      <c r="A693" s="6"/>
      <c r="B693" s="89" t="s">
        <v>180</v>
      </c>
      <c r="C693" s="90"/>
      <c r="D693" s="90"/>
      <c r="E693" s="90"/>
      <c r="F693" s="90"/>
      <c r="G693" s="90"/>
      <c r="H693" s="90"/>
      <c r="I693" s="90"/>
      <c r="J693" s="90"/>
      <c r="K693" s="331">
        <f>SUM(K685:M692)</f>
        <v>25755</v>
      </c>
      <c r="L693" s="331"/>
      <c r="M693" s="331"/>
      <c r="N693" s="355">
        <f>SUM(N685:P692)</f>
        <v>616846</v>
      </c>
      <c r="O693" s="355"/>
      <c r="P693" s="355"/>
      <c r="Q693" s="331">
        <f>SUM(Q685:S692)</f>
        <v>438</v>
      </c>
      <c r="R693" s="331"/>
      <c r="S693" s="331"/>
      <c r="T693" s="331">
        <f>SUM(T685:V692)</f>
        <v>112735</v>
      </c>
      <c r="U693" s="331"/>
      <c r="V693" s="331"/>
      <c r="W693" s="331">
        <f>SUM(W685:Y692)</f>
        <v>515996</v>
      </c>
      <c r="X693" s="331"/>
      <c r="Y693" s="331"/>
      <c r="Z693" s="331">
        <f>SUM(Z685:AB692)</f>
        <v>13870</v>
      </c>
      <c r="AA693" s="331"/>
      <c r="AB693" s="331"/>
    </row>
    <row r="694" spans="1:28" ht="16.5" customHeight="1" thickTop="1">
      <c r="A694" s="6"/>
      <c r="B694" s="91" t="s">
        <v>312</v>
      </c>
      <c r="C694" s="5"/>
      <c r="D694" s="5"/>
      <c r="E694" s="5"/>
      <c r="F694" s="5"/>
      <c r="G694" s="5"/>
      <c r="H694" s="5"/>
      <c r="I694" s="5"/>
      <c r="J694" s="5"/>
      <c r="K694" s="296"/>
      <c r="L694" s="296"/>
      <c r="M694" s="296"/>
      <c r="N694" s="296"/>
      <c r="O694" s="296"/>
      <c r="P694" s="296"/>
      <c r="Q694" s="296"/>
      <c r="R694" s="296"/>
      <c r="S694" s="296"/>
      <c r="T694" s="296"/>
      <c r="U694" s="296"/>
      <c r="V694" s="296"/>
      <c r="W694" s="296"/>
      <c r="X694" s="296"/>
      <c r="Y694" s="296"/>
      <c r="Z694" s="332"/>
      <c r="AA694" s="332"/>
      <c r="AB694" s="332"/>
    </row>
    <row r="695" spans="1:28" ht="17.25" customHeight="1">
      <c r="A695" s="6"/>
      <c r="B695" s="91"/>
      <c r="C695" s="5"/>
      <c r="D695" s="5"/>
      <c r="E695" s="5"/>
      <c r="F695" s="5"/>
      <c r="G695" s="5"/>
      <c r="H695" s="5"/>
      <c r="I695" s="5"/>
      <c r="J695" s="5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73"/>
      <c r="AA695" s="73"/>
      <c r="AB695" s="73"/>
    </row>
    <row r="696" spans="1:28" ht="14.25" customHeight="1">
      <c r="A696" s="6"/>
      <c r="B696" s="92" t="s">
        <v>313</v>
      </c>
      <c r="C696" s="4"/>
      <c r="D696" s="4"/>
      <c r="E696" s="4"/>
      <c r="F696" s="4"/>
      <c r="G696" s="4"/>
      <c r="H696" s="4"/>
      <c r="I696" s="4"/>
      <c r="J696" s="4"/>
      <c r="K696" s="644">
        <f>K686+K687+K691+K692</f>
        <v>67507</v>
      </c>
      <c r="L696" s="644"/>
      <c r="M696" s="644"/>
      <c r="N696" s="360"/>
      <c r="O696" s="360"/>
      <c r="P696" s="360"/>
      <c r="Q696" s="360"/>
      <c r="R696" s="360"/>
      <c r="S696" s="360"/>
      <c r="T696" s="360"/>
      <c r="U696" s="360"/>
      <c r="V696" s="360"/>
      <c r="W696" s="360"/>
      <c r="X696" s="360"/>
      <c r="Y696" s="360"/>
      <c r="Z696" s="723">
        <f>Z686+Z687+Z691+Z692</f>
        <v>57222</v>
      </c>
      <c r="AA696" s="723"/>
      <c r="AB696" s="723"/>
    </row>
    <row r="697" spans="1:28" ht="23.25" customHeight="1">
      <c r="A697" s="6"/>
      <c r="B697" s="92" t="s">
        <v>314</v>
      </c>
      <c r="C697" s="4"/>
      <c r="D697" s="4"/>
      <c r="E697" s="4"/>
      <c r="F697" s="4"/>
      <c r="G697" s="4"/>
      <c r="H697" s="4"/>
      <c r="I697" s="4"/>
      <c r="J697" s="4"/>
      <c r="K697" s="359">
        <f>K685+K690</f>
        <v>-41752</v>
      </c>
      <c r="L697" s="359"/>
      <c r="M697" s="359"/>
      <c r="N697" s="360"/>
      <c r="O697" s="360"/>
      <c r="P697" s="360"/>
      <c r="Q697" s="360"/>
      <c r="R697" s="360"/>
      <c r="S697" s="360"/>
      <c r="T697" s="360"/>
      <c r="U697" s="360"/>
      <c r="V697" s="360"/>
      <c r="W697" s="360"/>
      <c r="X697" s="360"/>
      <c r="Y697" s="360"/>
      <c r="Z697" s="359">
        <f>Z685+Z689+Z690</f>
        <v>-43352</v>
      </c>
      <c r="AA697" s="359"/>
      <c r="AB697" s="359"/>
    </row>
    <row r="698" spans="1:28" ht="14.25" customHeight="1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s="12" customFormat="1" ht="19.5" customHeight="1">
      <c r="A699" s="14"/>
      <c r="B699" s="5"/>
      <c r="C699" s="38">
        <v>-24</v>
      </c>
      <c r="D699" s="5"/>
      <c r="E699" s="80" t="s">
        <v>131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15"/>
      <c r="T699" s="15"/>
      <c r="U699" s="15"/>
      <c r="V699" s="193"/>
      <c r="W699" s="100"/>
      <c r="X699" s="100"/>
      <c r="Y699" s="194"/>
      <c r="Z699" s="193"/>
      <c r="AA699" s="193"/>
      <c r="AB699" s="193"/>
    </row>
    <row r="700" spans="1:28" ht="12.75">
      <c r="A700" s="6"/>
      <c r="B700" s="5"/>
      <c r="C700" s="38"/>
      <c r="D700" s="5"/>
      <c r="E700" s="80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340" t="s">
        <v>319</v>
      </c>
      <c r="R700" s="340"/>
      <c r="S700" s="340"/>
      <c r="T700" s="340"/>
      <c r="U700" s="340"/>
      <c r="V700" s="340"/>
      <c r="W700" s="14"/>
      <c r="X700" s="340" t="s">
        <v>333</v>
      </c>
      <c r="Y700" s="426"/>
      <c r="Z700" s="426"/>
      <c r="AA700" s="426"/>
      <c r="AB700" s="426"/>
    </row>
    <row r="701" spans="1:28" ht="12.75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342" t="s">
        <v>407</v>
      </c>
      <c r="R701" s="228"/>
      <c r="S701" s="228"/>
      <c r="T701" s="343" t="s">
        <v>416</v>
      </c>
      <c r="U701" s="344"/>
      <c r="V701" s="344"/>
      <c r="W701" s="167"/>
      <c r="X701" s="345" t="s">
        <v>407</v>
      </c>
      <c r="Y701" s="344"/>
      <c r="Z701" s="346"/>
      <c r="AA701" s="343" t="s">
        <v>416</v>
      </c>
      <c r="AB701" s="345"/>
    </row>
    <row r="702" spans="1:28" ht="12.75">
      <c r="A702" s="6"/>
      <c r="B702" s="339" t="s">
        <v>315</v>
      </c>
      <c r="C702" s="339"/>
      <c r="D702" s="339"/>
      <c r="E702" s="339"/>
      <c r="F702" s="339"/>
      <c r="G702" s="339"/>
      <c r="H702" s="339"/>
      <c r="I702" s="339"/>
      <c r="J702" s="339"/>
      <c r="K702" s="339"/>
      <c r="L702" s="339"/>
      <c r="M702" s="339"/>
      <c r="N702" s="339"/>
      <c r="O702" s="339"/>
      <c r="P702" s="95"/>
      <c r="Q702" s="353">
        <v>62190</v>
      </c>
      <c r="R702" s="336"/>
      <c r="S702" s="336"/>
      <c r="T702" s="354">
        <v>61306</v>
      </c>
      <c r="U702" s="338"/>
      <c r="V702" s="338"/>
      <c r="W702" s="173"/>
      <c r="X702" s="353">
        <v>88488</v>
      </c>
      <c r="Y702" s="336"/>
      <c r="Z702" s="336"/>
      <c r="AA702" s="350">
        <v>87231</v>
      </c>
      <c r="AB702" s="351"/>
    </row>
    <row r="703" spans="1:28" ht="12.75">
      <c r="A703" s="6"/>
      <c r="B703" s="339" t="s">
        <v>316</v>
      </c>
      <c r="C703" s="339"/>
      <c r="D703" s="339"/>
      <c r="E703" s="339"/>
      <c r="F703" s="339"/>
      <c r="G703" s="339"/>
      <c r="H703" s="339"/>
      <c r="I703" s="339"/>
      <c r="J703" s="339"/>
      <c r="K703" s="339"/>
      <c r="L703" s="339"/>
      <c r="M703" s="339"/>
      <c r="N703" s="339"/>
      <c r="O703" s="339"/>
      <c r="P703" s="95"/>
      <c r="Q703" s="297">
        <v>1340</v>
      </c>
      <c r="R703" s="336"/>
      <c r="S703" s="336"/>
      <c r="T703" s="337">
        <v>2057</v>
      </c>
      <c r="U703" s="338"/>
      <c r="V703" s="338"/>
      <c r="W703" s="51"/>
      <c r="X703" s="297">
        <v>1907</v>
      </c>
      <c r="Y703" s="336"/>
      <c r="Z703" s="336"/>
      <c r="AA703" s="352">
        <v>2927</v>
      </c>
      <c r="AB703" s="250"/>
    </row>
    <row r="704" spans="1:28" ht="12.75">
      <c r="A704" s="6"/>
      <c r="B704" s="5" t="s">
        <v>131</v>
      </c>
      <c r="C704" s="220"/>
      <c r="D704" s="220"/>
      <c r="E704" s="219"/>
      <c r="F704" s="219"/>
      <c r="G704" s="219"/>
      <c r="H704" s="219"/>
      <c r="I704" s="219"/>
      <c r="J704" s="219"/>
      <c r="K704" s="219"/>
      <c r="L704" s="219"/>
      <c r="M704" s="219"/>
      <c r="N704" s="219"/>
      <c r="O704" s="219"/>
      <c r="P704" s="95"/>
      <c r="Q704" s="280">
        <v>2972</v>
      </c>
      <c r="R704" s="280"/>
      <c r="S704" s="281"/>
      <c r="T704" s="279">
        <v>4070</v>
      </c>
      <c r="U704" s="280"/>
      <c r="V704" s="280"/>
      <c r="W704" s="51"/>
      <c r="X704" s="280">
        <v>4229</v>
      </c>
      <c r="Y704" s="280"/>
      <c r="Z704" s="281"/>
      <c r="AA704" s="282">
        <v>5791</v>
      </c>
      <c r="AB704" s="275"/>
    </row>
    <row r="705" spans="1:28" ht="15.75" customHeight="1" thickBot="1">
      <c r="A705" s="6"/>
      <c r="B705" s="348" t="s">
        <v>180</v>
      </c>
      <c r="C705" s="348"/>
      <c r="D705" s="348"/>
      <c r="E705" s="348"/>
      <c r="F705" s="348"/>
      <c r="G705" s="348"/>
      <c r="H705" s="348"/>
      <c r="I705" s="348"/>
      <c r="J705" s="348"/>
      <c r="K705" s="348"/>
      <c r="L705" s="348"/>
      <c r="M705" s="348"/>
      <c r="N705" s="348"/>
      <c r="O705" s="348"/>
      <c r="P705" s="176"/>
      <c r="Q705" s="327">
        <f>SUM(Q702:Q704)</f>
        <v>66502</v>
      </c>
      <c r="R705" s="330"/>
      <c r="S705" s="330"/>
      <c r="T705" s="329">
        <f>SUM(T702:T704)</f>
        <v>67433</v>
      </c>
      <c r="U705" s="330"/>
      <c r="V705" s="330"/>
      <c r="W705" s="55"/>
      <c r="X705" s="327">
        <f>SUM(X702:X704)</f>
        <v>94624</v>
      </c>
      <c r="Y705" s="330"/>
      <c r="Z705" s="330"/>
      <c r="AA705" s="329">
        <f>SUM(AA702:AA704)</f>
        <v>95949</v>
      </c>
      <c r="AB705" s="327"/>
    </row>
    <row r="706" spans="1:28" ht="13.5" customHeight="1" thickTop="1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15"/>
      <c r="T706" s="15"/>
      <c r="U706" s="15"/>
      <c r="V706" s="4"/>
      <c r="W706" s="4"/>
      <c r="X706" s="4"/>
      <c r="Y706" s="191"/>
      <c r="Z706" s="4"/>
      <c r="AA706" s="4"/>
      <c r="AB706" s="4"/>
    </row>
    <row r="707" spans="1:28" ht="13.5" customHeight="1">
      <c r="A707" s="6"/>
      <c r="B707" s="79" t="s">
        <v>267</v>
      </c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15"/>
      <c r="T707" s="15"/>
      <c r="U707" s="15"/>
      <c r="V707" s="4"/>
      <c r="W707" s="4"/>
      <c r="X707" s="4"/>
      <c r="Y707" s="191"/>
      <c r="Z707" s="4"/>
      <c r="AA707" s="4"/>
      <c r="AB707" s="4"/>
    </row>
    <row r="708" spans="1:28" ht="12.75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15"/>
      <c r="T708" s="15"/>
      <c r="U708" s="15"/>
      <c r="V708" s="4"/>
      <c r="W708" s="4"/>
      <c r="X708" s="4"/>
      <c r="Y708" s="191"/>
      <c r="Z708" s="4"/>
      <c r="AA708" s="4"/>
      <c r="AB708" s="4"/>
    </row>
    <row r="709" spans="1:28" ht="12.75">
      <c r="A709" s="6"/>
      <c r="B709" s="5"/>
      <c r="C709" s="38">
        <v>-25</v>
      </c>
      <c r="D709" s="5"/>
      <c r="E709" s="349" t="s">
        <v>137</v>
      </c>
      <c r="F709" s="349"/>
      <c r="G709" s="349"/>
      <c r="H709" s="349"/>
      <c r="I709" s="349"/>
      <c r="J709" s="349"/>
      <c r="K709" s="349"/>
      <c r="L709" s="349"/>
      <c r="M709" s="349"/>
      <c r="N709" s="349"/>
      <c r="O709" s="349"/>
      <c r="P709" s="349"/>
      <c r="Q709" s="5"/>
      <c r="R709" s="5"/>
      <c r="S709" s="15"/>
      <c r="T709" s="15"/>
      <c r="U709" s="15"/>
      <c r="V709" s="4"/>
      <c r="W709" s="4"/>
      <c r="X709" s="4"/>
      <c r="Y709" s="191"/>
      <c r="Z709" s="4"/>
      <c r="AA709" s="4"/>
      <c r="AB709" s="4"/>
    </row>
    <row r="710" spans="1:28" ht="12.75">
      <c r="A710" s="6"/>
      <c r="B710" s="5"/>
      <c r="C710" s="38"/>
      <c r="D710" s="5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340" t="s">
        <v>319</v>
      </c>
      <c r="R710" s="340"/>
      <c r="S710" s="340"/>
      <c r="T710" s="340"/>
      <c r="U710" s="340"/>
      <c r="V710" s="340"/>
      <c r="W710" s="177"/>
      <c r="X710" s="341" t="s">
        <v>333</v>
      </c>
      <c r="Y710" s="341"/>
      <c r="Z710" s="341"/>
      <c r="AA710" s="341"/>
      <c r="AB710" s="341"/>
    </row>
    <row r="711" spans="1:28" ht="12.75">
      <c r="A711" s="6"/>
      <c r="B711" s="5"/>
      <c r="C711" s="38"/>
      <c r="D711" s="5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342" t="s">
        <v>407</v>
      </c>
      <c r="R711" s="228"/>
      <c r="S711" s="228"/>
      <c r="T711" s="343" t="s">
        <v>416</v>
      </c>
      <c r="U711" s="344"/>
      <c r="V711" s="344"/>
      <c r="W711" s="14"/>
      <c r="X711" s="345" t="s">
        <v>407</v>
      </c>
      <c r="Y711" s="344"/>
      <c r="Z711" s="346"/>
      <c r="AA711" s="343" t="s">
        <v>416</v>
      </c>
      <c r="AB711" s="347"/>
    </row>
    <row r="712" spans="1:28" ht="16.5" customHeight="1">
      <c r="A712" s="6"/>
      <c r="B712" s="339" t="s">
        <v>317</v>
      </c>
      <c r="C712" s="339"/>
      <c r="D712" s="339"/>
      <c r="E712" s="339"/>
      <c r="F712" s="339"/>
      <c r="G712" s="339"/>
      <c r="H712" s="339"/>
      <c r="I712" s="339"/>
      <c r="J712" s="339"/>
      <c r="K712" s="339"/>
      <c r="L712" s="339"/>
      <c r="M712" s="339"/>
      <c r="N712" s="339"/>
      <c r="O712" s="339"/>
      <c r="P712" s="95"/>
      <c r="Q712" s="333">
        <v>38410</v>
      </c>
      <c r="R712" s="334"/>
      <c r="S712" s="334"/>
      <c r="T712" s="335">
        <v>30380</v>
      </c>
      <c r="U712" s="334"/>
      <c r="V712" s="334"/>
      <c r="W712" s="174"/>
      <c r="X712" s="333">
        <v>54652</v>
      </c>
      <c r="Y712" s="334"/>
      <c r="Z712" s="334"/>
      <c r="AA712" s="350">
        <v>43227</v>
      </c>
      <c r="AB712" s="351"/>
    </row>
    <row r="713" spans="1:28" ht="12.75">
      <c r="A713" s="6"/>
      <c r="B713" s="339" t="s">
        <v>318</v>
      </c>
      <c r="C713" s="339"/>
      <c r="D713" s="339"/>
      <c r="E713" s="339"/>
      <c r="F713" s="339"/>
      <c r="G713" s="339"/>
      <c r="H713" s="339"/>
      <c r="I713" s="339"/>
      <c r="J713" s="339"/>
      <c r="K713" s="339"/>
      <c r="L713" s="339"/>
      <c r="M713" s="339"/>
      <c r="N713" s="339"/>
      <c r="O713" s="339"/>
      <c r="P713" s="86"/>
      <c r="Q713" s="297"/>
      <c r="R713" s="336"/>
      <c r="S713" s="336"/>
      <c r="T713" s="337"/>
      <c r="U713" s="338"/>
      <c r="V713" s="338"/>
      <c r="W713" s="174"/>
      <c r="X713" s="297"/>
      <c r="Y713" s="336"/>
      <c r="Z713" s="336"/>
      <c r="AA713" s="282"/>
      <c r="AB713" s="275"/>
    </row>
    <row r="714" spans="1:28" ht="13.5" thickBot="1">
      <c r="A714" s="6"/>
      <c r="B714" s="348" t="s">
        <v>180</v>
      </c>
      <c r="C714" s="348"/>
      <c r="D714" s="348"/>
      <c r="E714" s="348"/>
      <c r="F714" s="348"/>
      <c r="G714" s="348"/>
      <c r="H714" s="348"/>
      <c r="I714" s="348"/>
      <c r="J714" s="348"/>
      <c r="K714" s="348"/>
      <c r="L714" s="348"/>
      <c r="M714" s="348"/>
      <c r="N714" s="348"/>
      <c r="O714" s="348"/>
      <c r="P714" s="88"/>
      <c r="Q714" s="327">
        <f>SUM(Q712:S713)</f>
        <v>38410</v>
      </c>
      <c r="R714" s="327"/>
      <c r="S714" s="328"/>
      <c r="T714" s="329">
        <f>SUM(T712:V713)</f>
        <v>30380</v>
      </c>
      <c r="U714" s="327"/>
      <c r="V714" s="327"/>
      <c r="W714" s="55"/>
      <c r="X714" s="327">
        <f>SUM(X712:Z713)</f>
        <v>54652</v>
      </c>
      <c r="Y714" s="330"/>
      <c r="Z714" s="330"/>
      <c r="AA714" s="329">
        <f>SUM(AA712:AB713)</f>
        <v>43227</v>
      </c>
      <c r="AB714" s="327"/>
    </row>
    <row r="715" spans="1:28" ht="13.5" thickTop="1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15"/>
      <c r="T715" s="15"/>
      <c r="U715" s="15"/>
      <c r="V715" s="5"/>
      <c r="W715" s="5"/>
      <c r="X715" s="5"/>
      <c r="Y715" s="15"/>
      <c r="Z715" s="5"/>
      <c r="AA715" s="5"/>
      <c r="AB715" s="5"/>
    </row>
  </sheetData>
  <sheetProtection insertColumns="0" insertRows="0"/>
  <mergeCells count="2435">
    <mergeCell ref="C124:AA124"/>
    <mergeCell ref="C126:AA126"/>
    <mergeCell ref="D130:T130"/>
    <mergeCell ref="C116:AA116"/>
    <mergeCell ref="C118:AA118"/>
    <mergeCell ref="C120:AA120"/>
    <mergeCell ref="C122:AA122"/>
    <mergeCell ref="C108:AA108"/>
    <mergeCell ref="C110:AA110"/>
    <mergeCell ref="C112:AA112"/>
    <mergeCell ref="C114:AA114"/>
    <mergeCell ref="C100:AA100"/>
    <mergeCell ref="C102:AA102"/>
    <mergeCell ref="C104:AA104"/>
    <mergeCell ref="C106:AA106"/>
    <mergeCell ref="C91:AA91"/>
    <mergeCell ref="C93:AA93"/>
    <mergeCell ref="C96:AA96"/>
    <mergeCell ref="C98:AA98"/>
    <mergeCell ref="G83:V83"/>
    <mergeCell ref="C85:AA85"/>
    <mergeCell ref="C87:AA87"/>
    <mergeCell ref="C89:AA89"/>
    <mergeCell ref="Q682:S682"/>
    <mergeCell ref="T682:V682"/>
    <mergeCell ref="W697:Y697"/>
    <mergeCell ref="AA712:AB712"/>
    <mergeCell ref="Z696:AB696"/>
    <mergeCell ref="T696:V696"/>
    <mergeCell ref="T689:V689"/>
    <mergeCell ref="X700:AB700"/>
    <mergeCell ref="X701:Z701"/>
    <mergeCell ref="AA701:AB701"/>
    <mergeCell ref="K681:M681"/>
    <mergeCell ref="N681:P681"/>
    <mergeCell ref="Q681:S681"/>
    <mergeCell ref="T669:V669"/>
    <mergeCell ref="T674:V674"/>
    <mergeCell ref="N672:P672"/>
    <mergeCell ref="N671:P671"/>
    <mergeCell ref="K680:M680"/>
    <mergeCell ref="N669:P669"/>
    <mergeCell ref="K672:M672"/>
    <mergeCell ref="K669:M669"/>
    <mergeCell ref="K673:M673"/>
    <mergeCell ref="W681:Y681"/>
    <mergeCell ref="Z681:AB681"/>
    <mergeCell ref="W680:Y680"/>
    <mergeCell ref="W669:Y669"/>
    <mergeCell ref="W678:Y678"/>
    <mergeCell ref="W676:Y676"/>
    <mergeCell ref="Z670:AB670"/>
    <mergeCell ref="W671:Y671"/>
    <mergeCell ref="Z674:AB674"/>
    <mergeCell ref="W674:Y674"/>
    <mergeCell ref="B589:E589"/>
    <mergeCell ref="B590:E590"/>
    <mergeCell ref="B596:E596"/>
    <mergeCell ref="B597:E597"/>
    <mergeCell ref="AA661:AB661"/>
    <mergeCell ref="B624:O624"/>
    <mergeCell ref="B625:O625"/>
    <mergeCell ref="B626:O626"/>
    <mergeCell ref="Y360:AA360"/>
    <mergeCell ref="B376:H376"/>
    <mergeCell ref="Y376:AA376"/>
    <mergeCell ref="B375:H375"/>
    <mergeCell ref="I375:K375"/>
    <mergeCell ref="M375:O375"/>
    <mergeCell ref="Q375:S375"/>
    <mergeCell ref="Y375:AA375"/>
    <mergeCell ref="I376:K376"/>
    <mergeCell ref="B373:H373"/>
    <mergeCell ref="AA329:AB329"/>
    <mergeCell ref="AA337:AB337"/>
    <mergeCell ref="Y337:Z337"/>
    <mergeCell ref="Y329:Z329"/>
    <mergeCell ref="B330:AB330"/>
    <mergeCell ref="AA333:AB333"/>
    <mergeCell ref="AA334:AB334"/>
    <mergeCell ref="Y331:Z331"/>
    <mergeCell ref="Y332:Z332"/>
    <mergeCell ref="Y333:Z333"/>
    <mergeCell ref="W270:X270"/>
    <mergeCell ref="W273:X273"/>
    <mergeCell ref="U271:V271"/>
    <mergeCell ref="U272:V272"/>
    <mergeCell ref="U273:V273"/>
    <mergeCell ref="W271:X271"/>
    <mergeCell ref="AA254:AB254"/>
    <mergeCell ref="AA255:AB255"/>
    <mergeCell ref="AA256:AB256"/>
    <mergeCell ref="AA257:AB257"/>
    <mergeCell ref="B262:R262"/>
    <mergeCell ref="S262:T262"/>
    <mergeCell ref="U262:V262"/>
    <mergeCell ref="S254:T254"/>
    <mergeCell ref="S257:T257"/>
    <mergeCell ref="S259:T259"/>
    <mergeCell ref="S260:T260"/>
    <mergeCell ref="B256:R256"/>
    <mergeCell ref="B261:R261"/>
    <mergeCell ref="U259:V259"/>
    <mergeCell ref="S240:T240"/>
    <mergeCell ref="S241:T241"/>
    <mergeCell ref="U254:V254"/>
    <mergeCell ref="S252:T252"/>
    <mergeCell ref="S251:T251"/>
    <mergeCell ref="S253:T253"/>
    <mergeCell ref="W417:X417"/>
    <mergeCell ref="B413:T413"/>
    <mergeCell ref="W404:X404"/>
    <mergeCell ref="U409:V409"/>
    <mergeCell ref="B412:T412"/>
    <mergeCell ref="W414:X414"/>
    <mergeCell ref="M424:R424"/>
    <mergeCell ref="Y406:Z406"/>
    <mergeCell ref="Y407:Z407"/>
    <mergeCell ref="Y408:Z408"/>
    <mergeCell ref="U413:V413"/>
    <mergeCell ref="U417:V417"/>
    <mergeCell ref="U416:V416"/>
    <mergeCell ref="B408:T408"/>
    <mergeCell ref="B406:T406"/>
    <mergeCell ref="U408:V408"/>
    <mergeCell ref="O49:AB49"/>
    <mergeCell ref="AA407:AB407"/>
    <mergeCell ref="AA408:AB408"/>
    <mergeCell ref="AA405:AB405"/>
    <mergeCell ref="M383:O383"/>
    <mergeCell ref="S243:V243"/>
    <mergeCell ref="U240:V240"/>
    <mergeCell ref="U241:V241"/>
    <mergeCell ref="U242:V242"/>
    <mergeCell ref="S242:T242"/>
    <mergeCell ref="AA285:AB285"/>
    <mergeCell ref="AA288:AB288"/>
    <mergeCell ref="AA293:AB293"/>
    <mergeCell ref="Y289:Z289"/>
    <mergeCell ref="AA291:AB291"/>
    <mergeCell ref="AA289:AB289"/>
    <mergeCell ref="AA290:AB290"/>
    <mergeCell ref="O28:AB28"/>
    <mergeCell ref="O30:AB30"/>
    <mergeCell ref="O32:AB32"/>
    <mergeCell ref="O33:AB33"/>
    <mergeCell ref="AA286:AB286"/>
    <mergeCell ref="AA287:AB287"/>
    <mergeCell ref="Q634:S634"/>
    <mergeCell ref="Q630:S630"/>
    <mergeCell ref="Y298:Z298"/>
    <mergeCell ref="AA298:AB298"/>
    <mergeCell ref="Y299:Z299"/>
    <mergeCell ref="W409:X409"/>
    <mergeCell ref="AA409:AB409"/>
    <mergeCell ref="Y409:Z409"/>
    <mergeCell ref="X576:Z576"/>
    <mergeCell ref="U570:W570"/>
    <mergeCell ref="O47:AB47"/>
    <mergeCell ref="O66:AB66"/>
    <mergeCell ref="M416:O416"/>
    <mergeCell ref="AA331:AB331"/>
    <mergeCell ref="AA332:AB332"/>
    <mergeCell ref="W329:X329"/>
    <mergeCell ref="Y336:Z336"/>
    <mergeCell ref="Y334:Z334"/>
    <mergeCell ref="T660:V660"/>
    <mergeCell ref="T662:V662"/>
    <mergeCell ref="AA648:AB648"/>
    <mergeCell ref="AA649:AB649"/>
    <mergeCell ref="X662:Z662"/>
    <mergeCell ref="B662:O662"/>
    <mergeCell ref="T650:V650"/>
    <mergeCell ref="AA662:AB662"/>
    <mergeCell ref="T661:V661"/>
    <mergeCell ref="X661:Z661"/>
    <mergeCell ref="X660:Z660"/>
    <mergeCell ref="T651:V651"/>
    <mergeCell ref="AA651:AB651"/>
    <mergeCell ref="X651:Z651"/>
    <mergeCell ref="AA650:AB650"/>
    <mergeCell ref="T634:V634"/>
    <mergeCell ref="AA634:AB634"/>
    <mergeCell ref="AA639:AB639"/>
    <mergeCell ref="X641:Z641"/>
    <mergeCell ref="AA641:AB641"/>
    <mergeCell ref="X640:Z640"/>
    <mergeCell ref="AA640:AB640"/>
    <mergeCell ref="X638:Z638"/>
    <mergeCell ref="AA638:AB638"/>
    <mergeCell ref="C607:O607"/>
    <mergeCell ref="Q606:S606"/>
    <mergeCell ref="T604:V604"/>
    <mergeCell ref="T605:V605"/>
    <mergeCell ref="F598:H598"/>
    <mergeCell ref="I598:K598"/>
    <mergeCell ref="L598:N598"/>
    <mergeCell ref="AA598:AB598"/>
    <mergeCell ref="O598:Q598"/>
    <mergeCell ref="R598:T598"/>
    <mergeCell ref="U598:W598"/>
    <mergeCell ref="X598:Z598"/>
    <mergeCell ref="U596:W596"/>
    <mergeCell ref="F597:H597"/>
    <mergeCell ref="I597:K597"/>
    <mergeCell ref="L597:N597"/>
    <mergeCell ref="O597:Q597"/>
    <mergeCell ref="R597:T597"/>
    <mergeCell ref="U597:W597"/>
    <mergeCell ref="M586:P586"/>
    <mergeCell ref="M593:P593"/>
    <mergeCell ref="R595:T595"/>
    <mergeCell ref="F596:H596"/>
    <mergeCell ref="I596:K596"/>
    <mergeCell ref="F595:H595"/>
    <mergeCell ref="I595:K595"/>
    <mergeCell ref="L596:N596"/>
    <mergeCell ref="O596:Q596"/>
    <mergeCell ref="R596:T596"/>
    <mergeCell ref="F580:H580"/>
    <mergeCell ref="I580:K580"/>
    <mergeCell ref="L580:N580"/>
    <mergeCell ref="AA580:AB580"/>
    <mergeCell ref="O580:Q580"/>
    <mergeCell ref="R580:T580"/>
    <mergeCell ref="O576:Q576"/>
    <mergeCell ref="R576:T576"/>
    <mergeCell ref="AA578:AB578"/>
    <mergeCell ref="U580:W580"/>
    <mergeCell ref="X580:Z580"/>
    <mergeCell ref="O578:Q578"/>
    <mergeCell ref="R578:T578"/>
    <mergeCell ref="U578:W578"/>
    <mergeCell ref="X578:Z578"/>
    <mergeCell ref="U576:W576"/>
    <mergeCell ref="I576:K576"/>
    <mergeCell ref="L576:N576"/>
    <mergeCell ref="I578:K578"/>
    <mergeCell ref="L578:N578"/>
    <mergeCell ref="X574:Z574"/>
    <mergeCell ref="AA574:AB574"/>
    <mergeCell ref="O575:Q575"/>
    <mergeCell ref="R575:T575"/>
    <mergeCell ref="U575:W575"/>
    <mergeCell ref="X575:Z575"/>
    <mergeCell ref="F574:H574"/>
    <mergeCell ref="I574:K574"/>
    <mergeCell ref="L574:N574"/>
    <mergeCell ref="O574:Q574"/>
    <mergeCell ref="O569:Q569"/>
    <mergeCell ref="R569:T569"/>
    <mergeCell ref="U569:W569"/>
    <mergeCell ref="B573:E573"/>
    <mergeCell ref="F573:H573"/>
    <mergeCell ref="I573:K573"/>
    <mergeCell ref="L573:N573"/>
    <mergeCell ref="AA525:AB525"/>
    <mergeCell ref="X550:Z550"/>
    <mergeCell ref="O564:Q564"/>
    <mergeCell ref="AA566:AB566"/>
    <mergeCell ref="AA539:AB539"/>
    <mergeCell ref="W536:Z536"/>
    <mergeCell ref="W539:Z539"/>
    <mergeCell ref="AA536:AB536"/>
    <mergeCell ref="W537:Z537"/>
    <mergeCell ref="AA537:AB537"/>
    <mergeCell ref="K540:N540"/>
    <mergeCell ref="O540:R540"/>
    <mergeCell ref="S535:V535"/>
    <mergeCell ref="S536:V536"/>
    <mergeCell ref="K537:N537"/>
    <mergeCell ref="K535:N535"/>
    <mergeCell ref="K536:N536"/>
    <mergeCell ref="O537:R537"/>
    <mergeCell ref="S537:V537"/>
    <mergeCell ref="O535:R535"/>
    <mergeCell ref="B540:F540"/>
    <mergeCell ref="G527:J527"/>
    <mergeCell ref="W527:Z527"/>
    <mergeCell ref="K527:N527"/>
    <mergeCell ref="O530:R530"/>
    <mergeCell ref="O531:R531"/>
    <mergeCell ref="O539:R539"/>
    <mergeCell ref="G539:J539"/>
    <mergeCell ref="G529:J529"/>
    <mergeCell ref="G540:J540"/>
    <mergeCell ref="H525:I525"/>
    <mergeCell ref="O527:R527"/>
    <mergeCell ref="P525:Q525"/>
    <mergeCell ref="B539:F539"/>
    <mergeCell ref="G534:J534"/>
    <mergeCell ref="G536:J536"/>
    <mergeCell ref="G531:J531"/>
    <mergeCell ref="G537:J537"/>
    <mergeCell ref="L525:M525"/>
    <mergeCell ref="K539:N539"/>
    <mergeCell ref="F550:H550"/>
    <mergeCell ref="F549:H549"/>
    <mergeCell ref="B550:E550"/>
    <mergeCell ref="B556:E556"/>
    <mergeCell ref="B554:E554"/>
    <mergeCell ref="F556:H556"/>
    <mergeCell ref="F555:H555"/>
    <mergeCell ref="F554:H554"/>
    <mergeCell ref="AA551:AB551"/>
    <mergeCell ref="X525:Y525"/>
    <mergeCell ref="B522:F522"/>
    <mergeCell ref="B523:F523"/>
    <mergeCell ref="B549:E549"/>
    <mergeCell ref="T525:U525"/>
    <mergeCell ref="G528:J528"/>
    <mergeCell ref="K528:N528"/>
    <mergeCell ref="O528:R528"/>
    <mergeCell ref="S528:V528"/>
    <mergeCell ref="AA489:AB489"/>
    <mergeCell ref="AA490:AB490"/>
    <mergeCell ref="U494:V494"/>
    <mergeCell ref="U495:V495"/>
    <mergeCell ref="W494:X494"/>
    <mergeCell ref="W495:X495"/>
    <mergeCell ref="Y495:Z495"/>
    <mergeCell ref="AA495:AB495"/>
    <mergeCell ref="AA494:AB494"/>
    <mergeCell ref="Y494:Z494"/>
    <mergeCell ref="AA496:AB496"/>
    <mergeCell ref="W519:Z519"/>
    <mergeCell ref="AA509:AB509"/>
    <mergeCell ref="AA514:AB514"/>
    <mergeCell ref="AA519:AB519"/>
    <mergeCell ref="AA517:AB517"/>
    <mergeCell ref="AA518:AB518"/>
    <mergeCell ref="W512:Z512"/>
    <mergeCell ref="T515:W515"/>
    <mergeCell ref="W513:Z513"/>
    <mergeCell ref="W522:Z522"/>
    <mergeCell ref="W520:Z520"/>
    <mergeCell ref="W518:Z518"/>
    <mergeCell ref="W511:Z511"/>
    <mergeCell ref="Y490:Z490"/>
    <mergeCell ref="Y496:Z496"/>
    <mergeCell ref="W500:X500"/>
    <mergeCell ref="W490:X490"/>
    <mergeCell ref="W496:X496"/>
    <mergeCell ref="Y482:Z482"/>
    <mergeCell ref="Y484:Z484"/>
    <mergeCell ref="U484:V484"/>
    <mergeCell ref="U482:V482"/>
    <mergeCell ref="W484:X484"/>
    <mergeCell ref="AA478:AB478"/>
    <mergeCell ref="AA479:AB479"/>
    <mergeCell ref="Y478:Z478"/>
    <mergeCell ref="Y479:Z479"/>
    <mergeCell ref="AA480:AB480"/>
    <mergeCell ref="AA481:AB481"/>
    <mergeCell ref="AA482:AB482"/>
    <mergeCell ref="AA484:AB484"/>
    <mergeCell ref="AA473:AB473"/>
    <mergeCell ref="W474:X474"/>
    <mergeCell ref="U474:V474"/>
    <mergeCell ref="Y474:Z474"/>
    <mergeCell ref="AA474:AB474"/>
    <mergeCell ref="U473:V473"/>
    <mergeCell ref="W473:X473"/>
    <mergeCell ref="AA471:AB471"/>
    <mergeCell ref="Y470:Z470"/>
    <mergeCell ref="Y471:Z471"/>
    <mergeCell ref="AA470:AB470"/>
    <mergeCell ref="Y463:Z463"/>
    <mergeCell ref="W462:X462"/>
    <mergeCell ref="W463:X463"/>
    <mergeCell ref="AA465:AB465"/>
    <mergeCell ref="Y465:Z465"/>
    <mergeCell ref="AA464:AB464"/>
    <mergeCell ref="AA455:AB455"/>
    <mergeCell ref="AA456:AB456"/>
    <mergeCell ref="AA457:AB457"/>
    <mergeCell ref="AA461:AB461"/>
    <mergeCell ref="Y480:Z480"/>
    <mergeCell ref="W481:X481"/>
    <mergeCell ref="Y481:Z481"/>
    <mergeCell ref="AA458:AB458"/>
    <mergeCell ref="AA459:AB459"/>
    <mergeCell ref="AA460:AB460"/>
    <mergeCell ref="AA462:AB462"/>
    <mergeCell ref="AA463:AB463"/>
    <mergeCell ref="W465:X465"/>
    <mergeCell ref="Y462:Z462"/>
    <mergeCell ref="W453:X453"/>
    <mergeCell ref="Y453:Z453"/>
    <mergeCell ref="AA453:AB453"/>
    <mergeCell ref="X616:Z616"/>
    <mergeCell ref="Y458:Z458"/>
    <mergeCell ref="Y459:Z459"/>
    <mergeCell ref="Y460:Z460"/>
    <mergeCell ref="Y461:Z461"/>
    <mergeCell ref="Y464:Z464"/>
    <mergeCell ref="Y473:Z473"/>
    <mergeCell ref="Y325:Z325"/>
    <mergeCell ref="Y326:Z326"/>
    <mergeCell ref="Y327:Z327"/>
    <mergeCell ref="W328:X328"/>
    <mergeCell ref="Y328:Z328"/>
    <mergeCell ref="W325:X325"/>
    <mergeCell ref="AA294:AB294"/>
    <mergeCell ref="AA295:AB295"/>
    <mergeCell ref="AA296:AB296"/>
    <mergeCell ref="Y297:Z297"/>
    <mergeCell ref="Y295:Z295"/>
    <mergeCell ref="Y294:Z294"/>
    <mergeCell ref="Y296:Z296"/>
    <mergeCell ref="Y290:Z290"/>
    <mergeCell ref="W286:X286"/>
    <mergeCell ref="U285:V285"/>
    <mergeCell ref="W283:X283"/>
    <mergeCell ref="W289:X289"/>
    <mergeCell ref="U289:V289"/>
    <mergeCell ref="U288:V288"/>
    <mergeCell ref="W287:X287"/>
    <mergeCell ref="W285:X285"/>
    <mergeCell ref="W284:X284"/>
    <mergeCell ref="Y285:Z285"/>
    <mergeCell ref="Y286:Z286"/>
    <mergeCell ref="Y287:Z287"/>
    <mergeCell ref="Y288:Z288"/>
    <mergeCell ref="AA280:AB280"/>
    <mergeCell ref="AA281:AB281"/>
    <mergeCell ref="U274:V274"/>
    <mergeCell ref="U275:V275"/>
    <mergeCell ref="U276:V276"/>
    <mergeCell ref="U277:V277"/>
    <mergeCell ref="U278:V278"/>
    <mergeCell ref="U279:V279"/>
    <mergeCell ref="W274:X274"/>
    <mergeCell ref="W275:X275"/>
    <mergeCell ref="AA276:AB276"/>
    <mergeCell ref="AA277:AB277"/>
    <mergeCell ref="AA278:AB278"/>
    <mergeCell ref="AA279:AB279"/>
    <mergeCell ref="AA272:AB272"/>
    <mergeCell ref="AA273:AB273"/>
    <mergeCell ref="AA274:AB274"/>
    <mergeCell ref="AA275:AB275"/>
    <mergeCell ref="Y272:Z272"/>
    <mergeCell ref="Y273:Z273"/>
    <mergeCell ref="Y274:Z274"/>
    <mergeCell ref="Y275:Z275"/>
    <mergeCell ref="Y270:Z270"/>
    <mergeCell ref="Y271:Z271"/>
    <mergeCell ref="AA265:AB265"/>
    <mergeCell ref="AA266:AB266"/>
    <mergeCell ref="Y268:Z268"/>
    <mergeCell ref="AA268:AB268"/>
    <mergeCell ref="AA267:AB267"/>
    <mergeCell ref="Y267:Z267"/>
    <mergeCell ref="AA270:AB270"/>
    <mergeCell ref="AA271:AB271"/>
    <mergeCell ref="AA264:AB264"/>
    <mergeCell ref="AA269:AB269"/>
    <mergeCell ref="Y264:Z264"/>
    <mergeCell ref="Y269:Z269"/>
    <mergeCell ref="Y265:Z265"/>
    <mergeCell ref="Y266:Z266"/>
    <mergeCell ref="AA263:AB263"/>
    <mergeCell ref="AA258:AB258"/>
    <mergeCell ref="AA259:AB259"/>
    <mergeCell ref="AA260:AB260"/>
    <mergeCell ref="AA261:AB261"/>
    <mergeCell ref="AA262:AB262"/>
    <mergeCell ref="U253:V253"/>
    <mergeCell ref="AA250:AB250"/>
    <mergeCell ref="AA251:AB251"/>
    <mergeCell ref="AA252:AB252"/>
    <mergeCell ref="AA253:AB253"/>
    <mergeCell ref="Y253:Z253"/>
    <mergeCell ref="B249:Z249"/>
    <mergeCell ref="Y250:Z250"/>
    <mergeCell ref="Y251:Z251"/>
    <mergeCell ref="Y252:Z252"/>
    <mergeCell ref="U252:V252"/>
    <mergeCell ref="B251:R251"/>
    <mergeCell ref="U250:V250"/>
    <mergeCell ref="Y257:Z257"/>
    <mergeCell ref="Y258:Z258"/>
    <mergeCell ref="W259:X259"/>
    <mergeCell ref="W252:X252"/>
    <mergeCell ref="Y254:Z254"/>
    <mergeCell ref="Y263:Z263"/>
    <mergeCell ref="Y261:Z261"/>
    <mergeCell ref="Y259:Z259"/>
    <mergeCell ref="Y260:Z260"/>
    <mergeCell ref="Y262:Z262"/>
    <mergeCell ref="W269:X269"/>
    <mergeCell ref="W264:X264"/>
    <mergeCell ref="W267:X267"/>
    <mergeCell ref="W266:X266"/>
    <mergeCell ref="W268:X268"/>
    <mergeCell ref="W265:X265"/>
    <mergeCell ref="U267:V267"/>
    <mergeCell ref="U266:V266"/>
    <mergeCell ref="U265:V265"/>
    <mergeCell ref="W260:X260"/>
    <mergeCell ref="W262:X262"/>
    <mergeCell ref="W261:X261"/>
    <mergeCell ref="W263:X263"/>
    <mergeCell ref="U261:V261"/>
    <mergeCell ref="U263:V263"/>
    <mergeCell ref="AA249:AB249"/>
    <mergeCell ref="S261:T261"/>
    <mergeCell ref="S267:T267"/>
    <mergeCell ref="W250:X250"/>
    <mergeCell ref="W251:X251"/>
    <mergeCell ref="W253:X253"/>
    <mergeCell ref="W254:X254"/>
    <mergeCell ref="U264:V264"/>
    <mergeCell ref="U251:V251"/>
    <mergeCell ref="S250:T250"/>
    <mergeCell ref="W255:X255"/>
    <mergeCell ref="W256:X256"/>
    <mergeCell ref="S258:T258"/>
    <mergeCell ref="U255:V255"/>
    <mergeCell ref="U256:V256"/>
    <mergeCell ref="U257:V257"/>
    <mergeCell ref="W257:X257"/>
    <mergeCell ref="W258:X258"/>
    <mergeCell ref="S255:T255"/>
    <mergeCell ref="S256:T256"/>
    <mergeCell ref="S271:T271"/>
    <mergeCell ref="S276:T276"/>
    <mergeCell ref="S277:T277"/>
    <mergeCell ref="S275:T275"/>
    <mergeCell ref="S272:T272"/>
    <mergeCell ref="S274:T274"/>
    <mergeCell ref="U378:W378"/>
    <mergeCell ref="Y378:AA378"/>
    <mergeCell ref="M381:O381"/>
    <mergeCell ref="Q381:S381"/>
    <mergeCell ref="U379:W379"/>
    <mergeCell ref="Y379:AA379"/>
    <mergeCell ref="M380:O380"/>
    <mergeCell ref="Q380:S380"/>
    <mergeCell ref="U380:W380"/>
    <mergeCell ref="Y380:AA380"/>
    <mergeCell ref="U377:W377"/>
    <mergeCell ref="Y377:AA377"/>
    <mergeCell ref="U374:W374"/>
    <mergeCell ref="U375:W375"/>
    <mergeCell ref="Y374:AA374"/>
    <mergeCell ref="W242:X242"/>
    <mergeCell ref="U238:V238"/>
    <mergeCell ref="W238:X238"/>
    <mergeCell ref="U239:V239"/>
    <mergeCell ref="W239:X239"/>
    <mergeCell ref="W228:X228"/>
    <mergeCell ref="W229:X229"/>
    <mergeCell ref="W230:X230"/>
    <mergeCell ref="W231:X231"/>
    <mergeCell ref="AA241:AB241"/>
    <mergeCell ref="AA242:AB242"/>
    <mergeCell ref="U229:V229"/>
    <mergeCell ref="U232:V232"/>
    <mergeCell ref="W232:X232"/>
    <mergeCell ref="W234:X234"/>
    <mergeCell ref="U235:V235"/>
    <mergeCell ref="U233:V233"/>
    <mergeCell ref="W233:X233"/>
    <mergeCell ref="W235:X235"/>
    <mergeCell ref="AA238:AB238"/>
    <mergeCell ref="Y239:Z239"/>
    <mergeCell ref="AA239:AB239"/>
    <mergeCell ref="Y240:Z240"/>
    <mergeCell ref="AA240:AB240"/>
    <mergeCell ref="AA192:AB192"/>
    <mergeCell ref="AA193:AB193"/>
    <mergeCell ref="W220:X220"/>
    <mergeCell ref="W221:X221"/>
    <mergeCell ref="W202:X202"/>
    <mergeCell ref="W203:X203"/>
    <mergeCell ref="W204:X204"/>
    <mergeCell ref="W200:X200"/>
    <mergeCell ref="AA217:AB217"/>
    <mergeCell ref="Y203:Z203"/>
    <mergeCell ref="U231:V231"/>
    <mergeCell ref="S231:T231"/>
    <mergeCell ref="S227:T227"/>
    <mergeCell ref="S225:T225"/>
    <mergeCell ref="U230:V230"/>
    <mergeCell ref="S221:T221"/>
    <mergeCell ref="S226:T226"/>
    <mergeCell ref="S228:T228"/>
    <mergeCell ref="S229:T229"/>
    <mergeCell ref="S153:T153"/>
    <mergeCell ref="S219:T219"/>
    <mergeCell ref="S220:T220"/>
    <mergeCell ref="S155:T155"/>
    <mergeCell ref="S218:T218"/>
    <mergeCell ref="S158:T158"/>
    <mergeCell ref="S212:T212"/>
    <mergeCell ref="S217:T217"/>
    <mergeCell ref="S213:T213"/>
    <mergeCell ref="S203:T203"/>
    <mergeCell ref="U136:X136"/>
    <mergeCell ref="U139:V139"/>
    <mergeCell ref="U140:V140"/>
    <mergeCell ref="W139:X139"/>
    <mergeCell ref="W140:X140"/>
    <mergeCell ref="W138:X138"/>
    <mergeCell ref="U138:V138"/>
    <mergeCell ref="W137:X137"/>
    <mergeCell ref="S148:T148"/>
    <mergeCell ref="S149:T149"/>
    <mergeCell ref="U146:V146"/>
    <mergeCell ref="U143:V143"/>
    <mergeCell ref="S144:T144"/>
    <mergeCell ref="S145:T145"/>
    <mergeCell ref="U147:V147"/>
    <mergeCell ref="U149:V149"/>
    <mergeCell ref="U148:V148"/>
    <mergeCell ref="B457:T457"/>
    <mergeCell ref="B455:T455"/>
    <mergeCell ref="B442:T442"/>
    <mergeCell ref="U141:V141"/>
    <mergeCell ref="U142:V142"/>
    <mergeCell ref="S150:T150"/>
    <mergeCell ref="S142:T142"/>
    <mergeCell ref="S143:T143"/>
    <mergeCell ref="U144:V144"/>
    <mergeCell ref="U145:V145"/>
    <mergeCell ref="U496:V496"/>
    <mergeCell ref="W458:X458"/>
    <mergeCell ref="W459:X459"/>
    <mergeCell ref="W460:X460"/>
    <mergeCell ref="W461:X461"/>
    <mergeCell ref="W480:X480"/>
    <mergeCell ref="W485:X485"/>
    <mergeCell ref="U485:V485"/>
    <mergeCell ref="W483:X483"/>
    <mergeCell ref="U490:V490"/>
    <mergeCell ref="W456:X456"/>
    <mergeCell ref="W457:X457"/>
    <mergeCell ref="B489:T489"/>
    <mergeCell ref="U489:V489"/>
    <mergeCell ref="W489:X489"/>
    <mergeCell ref="W482:X482"/>
    <mergeCell ref="W478:X478"/>
    <mergeCell ref="W479:X479"/>
    <mergeCell ref="U483:V483"/>
    <mergeCell ref="U478:V478"/>
    <mergeCell ref="U500:V500"/>
    <mergeCell ref="S222:T222"/>
    <mergeCell ref="S223:T223"/>
    <mergeCell ref="B437:T437"/>
    <mergeCell ref="B434:T434"/>
    <mergeCell ref="B441:T441"/>
    <mergeCell ref="S224:T224"/>
    <mergeCell ref="S230:T230"/>
    <mergeCell ref="S238:T238"/>
    <mergeCell ref="B377:H377"/>
    <mergeCell ref="B378:H378"/>
    <mergeCell ref="J395:M395"/>
    <mergeCell ref="O395:R395"/>
    <mergeCell ref="Q383:S383"/>
    <mergeCell ref="B381:H381"/>
    <mergeCell ref="I381:K381"/>
    <mergeCell ref="B380:H380"/>
    <mergeCell ref="P396:R396"/>
    <mergeCell ref="M387:R387"/>
    <mergeCell ref="B393:N393"/>
    <mergeCell ref="Q379:S379"/>
    <mergeCell ref="U471:V471"/>
    <mergeCell ref="B465:T465"/>
    <mergeCell ref="U469:V469"/>
    <mergeCell ref="B451:P451"/>
    <mergeCell ref="B470:T470"/>
    <mergeCell ref="B464:T464"/>
    <mergeCell ref="B469:T469"/>
    <mergeCell ref="B458:T458"/>
    <mergeCell ref="U455:V455"/>
    <mergeCell ref="U457:V457"/>
    <mergeCell ref="U481:V481"/>
    <mergeCell ref="B479:T479"/>
    <mergeCell ref="B480:T480"/>
    <mergeCell ref="B446:T446"/>
    <mergeCell ref="B461:T461"/>
    <mergeCell ref="U479:V479"/>
    <mergeCell ref="U480:V480"/>
    <mergeCell ref="B448:T448"/>
    <mergeCell ref="B471:T471"/>
    <mergeCell ref="U470:V470"/>
    <mergeCell ref="K397:M397"/>
    <mergeCell ref="B481:T481"/>
    <mergeCell ref="B449:T449"/>
    <mergeCell ref="B447:T447"/>
    <mergeCell ref="B440:T440"/>
    <mergeCell ref="B456:T456"/>
    <mergeCell ref="B436:T436"/>
    <mergeCell ref="B438:T438"/>
    <mergeCell ref="M418:Q418"/>
    <mergeCell ref="M420:O420"/>
    <mergeCell ref="M426:O426"/>
    <mergeCell ref="B433:T433"/>
    <mergeCell ref="B435:T435"/>
    <mergeCell ref="W407:X407"/>
    <mergeCell ref="W408:X408"/>
    <mergeCell ref="M417:O417"/>
    <mergeCell ref="M427:O427"/>
    <mergeCell ref="M428:O428"/>
    <mergeCell ref="M419:Q419"/>
    <mergeCell ref="W416:X416"/>
    <mergeCell ref="AA404:AB404"/>
    <mergeCell ref="M378:O378"/>
    <mergeCell ref="K396:M396"/>
    <mergeCell ref="B383:H383"/>
    <mergeCell ref="I378:K378"/>
    <mergeCell ref="Q378:S378"/>
    <mergeCell ref="U403:X403"/>
    <mergeCell ref="P397:R397"/>
    <mergeCell ref="K398:M398"/>
    <mergeCell ref="E398:H398"/>
    <mergeCell ref="B374:H374"/>
    <mergeCell ref="Q377:S377"/>
    <mergeCell ref="M371:O371"/>
    <mergeCell ref="B370:H370"/>
    <mergeCell ref="B371:H371"/>
    <mergeCell ref="I371:K371"/>
    <mergeCell ref="B372:H372"/>
    <mergeCell ref="M377:O377"/>
    <mergeCell ref="I377:K377"/>
    <mergeCell ref="B366:H366"/>
    <mergeCell ref="B367:H367"/>
    <mergeCell ref="I366:K366"/>
    <mergeCell ref="I370:K370"/>
    <mergeCell ref="I367:K367"/>
    <mergeCell ref="M367:O367"/>
    <mergeCell ref="Q366:S366"/>
    <mergeCell ref="Q367:S367"/>
    <mergeCell ref="M366:O366"/>
    <mergeCell ref="Y372:AA372"/>
    <mergeCell ref="M374:O374"/>
    <mergeCell ref="Q374:S374"/>
    <mergeCell ref="M373:O373"/>
    <mergeCell ref="U373:W373"/>
    <mergeCell ref="Q373:S373"/>
    <mergeCell ref="Y373:AA373"/>
    <mergeCell ref="U372:W372"/>
    <mergeCell ref="M372:O372"/>
    <mergeCell ref="Q372:S372"/>
    <mergeCell ref="Y363:AA363"/>
    <mergeCell ref="Y361:AA361"/>
    <mergeCell ref="Y362:AA362"/>
    <mergeCell ref="Y371:AA371"/>
    <mergeCell ref="Y365:AA365"/>
    <mergeCell ref="Y366:AA366"/>
    <mergeCell ref="Y370:AA370"/>
    <mergeCell ref="Y367:AA367"/>
    <mergeCell ref="Y364:AA364"/>
    <mergeCell ref="Y359:AA359"/>
    <mergeCell ref="Y355:AA355"/>
    <mergeCell ref="Y356:AA356"/>
    <mergeCell ref="I355:K355"/>
    <mergeCell ref="I356:K356"/>
    <mergeCell ref="U356:W356"/>
    <mergeCell ref="M359:O359"/>
    <mergeCell ref="U355:W355"/>
    <mergeCell ref="Q356:S356"/>
    <mergeCell ref="Q355:S355"/>
    <mergeCell ref="Q359:S359"/>
    <mergeCell ref="M356:O356"/>
    <mergeCell ref="M361:O361"/>
    <mergeCell ref="M357:O357"/>
    <mergeCell ref="Q364:S364"/>
    <mergeCell ref="Q365:S365"/>
    <mergeCell ref="M365:O365"/>
    <mergeCell ref="Q361:S361"/>
    <mergeCell ref="W312:X312"/>
    <mergeCell ref="B357:H357"/>
    <mergeCell ref="B336:T336"/>
    <mergeCell ref="B332:T332"/>
    <mergeCell ref="M355:O355"/>
    <mergeCell ref="I351:K351"/>
    <mergeCell ref="I354:K354"/>
    <mergeCell ref="M351:O351"/>
    <mergeCell ref="B337:T337"/>
    <mergeCell ref="W324:X324"/>
    <mergeCell ref="W334:X334"/>
    <mergeCell ref="W331:X331"/>
    <mergeCell ref="W332:X332"/>
    <mergeCell ref="W333:X333"/>
    <mergeCell ref="W311:X311"/>
    <mergeCell ref="B288:R288"/>
    <mergeCell ref="B289:R289"/>
    <mergeCell ref="B292:R292"/>
    <mergeCell ref="B306:AB306"/>
    <mergeCell ref="AA292:AB292"/>
    <mergeCell ref="Y292:Z292"/>
    <mergeCell ref="Y291:Z291"/>
    <mergeCell ref="W290:X290"/>
    <mergeCell ref="U290:V290"/>
    <mergeCell ref="AA299:AB299"/>
    <mergeCell ref="W282:X282"/>
    <mergeCell ref="W292:X292"/>
    <mergeCell ref="W293:X293"/>
    <mergeCell ref="AA282:AB282"/>
    <mergeCell ref="AA283:AB283"/>
    <mergeCell ref="AA284:AB284"/>
    <mergeCell ref="Y284:Z284"/>
    <mergeCell ref="W296:X296"/>
    <mergeCell ref="W288:X288"/>
    <mergeCell ref="W277:X277"/>
    <mergeCell ref="S278:T278"/>
    <mergeCell ref="W276:X276"/>
    <mergeCell ref="W278:X278"/>
    <mergeCell ref="W279:X279"/>
    <mergeCell ref="U281:V281"/>
    <mergeCell ref="W281:X281"/>
    <mergeCell ref="S280:T280"/>
    <mergeCell ref="W280:X280"/>
    <mergeCell ref="S232:T232"/>
    <mergeCell ref="S282:T282"/>
    <mergeCell ref="S281:T281"/>
    <mergeCell ref="U282:V282"/>
    <mergeCell ref="U280:V280"/>
    <mergeCell ref="S233:T233"/>
    <mergeCell ref="U234:V234"/>
    <mergeCell ref="U237:V237"/>
    <mergeCell ref="U236:V236"/>
    <mergeCell ref="S270:T270"/>
    <mergeCell ref="W272:X272"/>
    <mergeCell ref="S239:T239"/>
    <mergeCell ref="S234:T234"/>
    <mergeCell ref="S235:T235"/>
    <mergeCell ref="S236:T236"/>
    <mergeCell ref="S237:T237"/>
    <mergeCell ref="W236:X236"/>
    <mergeCell ref="W237:X237"/>
    <mergeCell ref="W240:X240"/>
    <mergeCell ref="W241:X241"/>
    <mergeCell ref="B237:R237"/>
    <mergeCell ref="B238:R238"/>
    <mergeCell ref="B239:R239"/>
    <mergeCell ref="B240:R240"/>
    <mergeCell ref="B193:R193"/>
    <mergeCell ref="B146:R146"/>
    <mergeCell ref="B223:R223"/>
    <mergeCell ref="B195:R195"/>
    <mergeCell ref="B192:R192"/>
    <mergeCell ref="B194:R194"/>
    <mergeCell ref="B221:R221"/>
    <mergeCell ref="B222:R222"/>
    <mergeCell ref="B201:R201"/>
    <mergeCell ref="B202:R202"/>
    <mergeCell ref="S140:T140"/>
    <mergeCell ref="B140:R140"/>
    <mergeCell ref="B143:R143"/>
    <mergeCell ref="B141:R141"/>
    <mergeCell ref="B144:R144"/>
    <mergeCell ref="B225:R225"/>
    <mergeCell ref="B134:AB134"/>
    <mergeCell ref="B135:AB135"/>
    <mergeCell ref="B153:R153"/>
    <mergeCell ref="B154:R154"/>
    <mergeCell ref="B149:R149"/>
    <mergeCell ref="B150:R150"/>
    <mergeCell ref="B139:R139"/>
    <mergeCell ref="B142:R142"/>
    <mergeCell ref="S139:T139"/>
    <mergeCell ref="B666:O666"/>
    <mergeCell ref="Q660:S660"/>
    <mergeCell ref="Q661:S661"/>
    <mergeCell ref="B633:O633"/>
    <mergeCell ref="B634:O634"/>
    <mergeCell ref="O518:R518"/>
    <mergeCell ref="S540:V540"/>
    <mergeCell ref="O554:Q554"/>
    <mergeCell ref="O555:Q555"/>
    <mergeCell ref="T642:V642"/>
    <mergeCell ref="B655:AB655"/>
    <mergeCell ref="Q651:S651"/>
    <mergeCell ref="X650:Z650"/>
    <mergeCell ref="AA644:AB644"/>
    <mergeCell ref="T644:V644"/>
    <mergeCell ref="X643:Z643"/>
    <mergeCell ref="B702:O702"/>
    <mergeCell ref="Q700:V700"/>
    <mergeCell ref="T680:V680"/>
    <mergeCell ref="T631:V631"/>
    <mergeCell ref="T632:V632"/>
    <mergeCell ref="K696:M696"/>
    <mergeCell ref="K697:M697"/>
    <mergeCell ref="N697:P697"/>
    <mergeCell ref="N696:P696"/>
    <mergeCell ref="Q666:S666"/>
    <mergeCell ref="B199:R199"/>
    <mergeCell ref="B200:R200"/>
    <mergeCell ref="U195:V195"/>
    <mergeCell ref="U197:V197"/>
    <mergeCell ref="S197:T197"/>
    <mergeCell ref="S195:T195"/>
    <mergeCell ref="S190:T190"/>
    <mergeCell ref="U190:V190"/>
    <mergeCell ref="S193:T193"/>
    <mergeCell ref="S194:T194"/>
    <mergeCell ref="S192:T192"/>
    <mergeCell ref="S191:T191"/>
    <mergeCell ref="U191:V191"/>
    <mergeCell ref="U192:V192"/>
    <mergeCell ref="U193:V193"/>
    <mergeCell ref="U194:V194"/>
    <mergeCell ref="U188:V188"/>
    <mergeCell ref="U189:V189"/>
    <mergeCell ref="B189:R189"/>
    <mergeCell ref="B188:R188"/>
    <mergeCell ref="B190:R190"/>
    <mergeCell ref="O534:R534"/>
    <mergeCell ref="S530:V530"/>
    <mergeCell ref="S529:V529"/>
    <mergeCell ref="T532:W532"/>
    <mergeCell ref="W529:Z529"/>
    <mergeCell ref="U203:V203"/>
    <mergeCell ref="U200:V200"/>
    <mergeCell ref="B205:R205"/>
    <mergeCell ref="S202:T202"/>
    <mergeCell ref="U202:V202"/>
    <mergeCell ref="S205:T205"/>
    <mergeCell ref="B204:R204"/>
    <mergeCell ref="B235:R235"/>
    <mergeCell ref="B218:R218"/>
    <mergeCell ref="B219:R219"/>
    <mergeCell ref="S207:T207"/>
    <mergeCell ref="U222:V222"/>
    <mergeCell ref="U223:V223"/>
    <mergeCell ref="U224:V224"/>
    <mergeCell ref="K514:N514"/>
    <mergeCell ref="S200:T200"/>
    <mergeCell ref="B208:R208"/>
    <mergeCell ref="B220:R220"/>
    <mergeCell ref="B229:R229"/>
    <mergeCell ref="B224:R224"/>
    <mergeCell ref="B226:R226"/>
    <mergeCell ref="B227:R227"/>
    <mergeCell ref="B203:R203"/>
    <mergeCell ref="B209:R209"/>
    <mergeCell ref="G520:J520"/>
    <mergeCell ref="B215:R215"/>
    <mergeCell ref="B216:R216"/>
    <mergeCell ref="O513:R513"/>
    <mergeCell ref="O520:R520"/>
    <mergeCell ref="B250:R250"/>
    <mergeCell ref="B282:R282"/>
    <mergeCell ref="B296:R296"/>
    <mergeCell ref="G519:J519"/>
    <mergeCell ref="G513:J513"/>
    <mergeCell ref="W507:Z507"/>
    <mergeCell ref="W501:X501"/>
    <mergeCell ref="U502:V502"/>
    <mergeCell ref="W502:X502"/>
    <mergeCell ref="Y502:Z502"/>
    <mergeCell ref="Y501:Z501"/>
    <mergeCell ref="U501:V501"/>
    <mergeCell ref="S507:V507"/>
    <mergeCell ref="B502:T502"/>
    <mergeCell ref="W510:Z510"/>
    <mergeCell ref="O510:R510"/>
    <mergeCell ref="O514:R514"/>
    <mergeCell ref="O512:R512"/>
    <mergeCell ref="W514:Z514"/>
    <mergeCell ref="S514:V514"/>
    <mergeCell ref="S510:V510"/>
    <mergeCell ref="K511:N511"/>
    <mergeCell ref="S511:V511"/>
    <mergeCell ref="G511:J511"/>
    <mergeCell ref="O511:R511"/>
    <mergeCell ref="B473:T473"/>
    <mergeCell ref="B474:T474"/>
    <mergeCell ref="B478:T478"/>
    <mergeCell ref="B484:T484"/>
    <mergeCell ref="B483:T483"/>
    <mergeCell ref="B482:T482"/>
    <mergeCell ref="O519:R519"/>
    <mergeCell ref="G507:J507"/>
    <mergeCell ref="K507:N507"/>
    <mergeCell ref="O507:R507"/>
    <mergeCell ref="G510:J510"/>
    <mergeCell ref="K510:N510"/>
    <mergeCell ref="K512:N512"/>
    <mergeCell ref="O517:R517"/>
    <mergeCell ref="G514:J514"/>
    <mergeCell ref="K513:N513"/>
    <mergeCell ref="S512:V512"/>
    <mergeCell ref="AA534:AB534"/>
    <mergeCell ref="AA535:AB535"/>
    <mergeCell ref="W534:Z534"/>
    <mergeCell ref="AA529:AB529"/>
    <mergeCell ref="AA527:AB527"/>
    <mergeCell ref="W528:Z528"/>
    <mergeCell ref="AA526:AB526"/>
    <mergeCell ref="W517:Z517"/>
    <mergeCell ref="W523:Z523"/>
    <mergeCell ref="W540:Z540"/>
    <mergeCell ref="U545:W545"/>
    <mergeCell ref="X544:Z544"/>
    <mergeCell ref="AA547:AB547"/>
    <mergeCell ref="X545:Z545"/>
    <mergeCell ref="X547:Z547"/>
    <mergeCell ref="U547:W547"/>
    <mergeCell ref="AA528:AB528"/>
    <mergeCell ref="AA540:AB540"/>
    <mergeCell ref="X549:Z549"/>
    <mergeCell ref="U549:W549"/>
    <mergeCell ref="S539:V539"/>
    <mergeCell ref="R549:T549"/>
    <mergeCell ref="R548:T548"/>
    <mergeCell ref="S534:V534"/>
    <mergeCell ref="O529:R529"/>
    <mergeCell ref="R545:T545"/>
    <mergeCell ref="AA510:AB510"/>
    <mergeCell ref="AA513:AB513"/>
    <mergeCell ref="AA520:AB520"/>
    <mergeCell ref="AA523:AB523"/>
    <mergeCell ref="AA511:AB511"/>
    <mergeCell ref="AA512:AB512"/>
    <mergeCell ref="AA522:AB522"/>
    <mergeCell ref="U152:V152"/>
    <mergeCell ref="U184:X184"/>
    <mergeCell ref="U156:V156"/>
    <mergeCell ref="U157:V157"/>
    <mergeCell ref="W153:X153"/>
    <mergeCell ref="U154:V154"/>
    <mergeCell ref="C53:G53"/>
    <mergeCell ref="O53:AB53"/>
    <mergeCell ref="Q37:AB37"/>
    <mergeCell ref="Q50:AB50"/>
    <mergeCell ref="B45:K46"/>
    <mergeCell ref="O45:AB45"/>
    <mergeCell ref="C47:G47"/>
    <mergeCell ref="C48:G48"/>
    <mergeCell ref="O48:AB48"/>
    <mergeCell ref="C49:G49"/>
    <mergeCell ref="S10:U10"/>
    <mergeCell ref="S14:U14"/>
    <mergeCell ref="S18:U18"/>
    <mergeCell ref="S20:U20"/>
    <mergeCell ref="W696:Y696"/>
    <mergeCell ref="T672:V672"/>
    <mergeCell ref="T681:V681"/>
    <mergeCell ref="O559:Q559"/>
    <mergeCell ref="X642:Z642"/>
    <mergeCell ref="Q662:S662"/>
    <mergeCell ref="B649:O649"/>
    <mergeCell ref="B650:O650"/>
    <mergeCell ref="X649:Z649"/>
    <mergeCell ref="T648:V648"/>
    <mergeCell ref="Q644:S644"/>
    <mergeCell ref="T641:V641"/>
    <mergeCell ref="Q626:S626"/>
    <mergeCell ref="S24:U24"/>
    <mergeCell ref="O35:AB35"/>
    <mergeCell ref="Q39:AB39"/>
    <mergeCell ref="Q34:AB34"/>
    <mergeCell ref="Q36:AB36"/>
    <mergeCell ref="U150:V150"/>
    <mergeCell ref="U153:V153"/>
    <mergeCell ref="Q604:S604"/>
    <mergeCell ref="Q605:S605"/>
    <mergeCell ref="T618:V618"/>
    <mergeCell ref="T616:V616"/>
    <mergeCell ref="Q614:S614"/>
    <mergeCell ref="Q680:S680"/>
    <mergeCell ref="T649:V649"/>
    <mergeCell ref="R566:T566"/>
    <mergeCell ref="T675:V675"/>
    <mergeCell ref="T670:V670"/>
    <mergeCell ref="O568:Q568"/>
    <mergeCell ref="R568:T568"/>
    <mergeCell ref="U568:W568"/>
    <mergeCell ref="O573:Q573"/>
    <mergeCell ref="W677:Y677"/>
    <mergeCell ref="AA605:AB605"/>
    <mergeCell ref="U567:W567"/>
    <mergeCell ref="X567:Z567"/>
    <mergeCell ref="Q638:S638"/>
    <mergeCell ref="T638:V638"/>
    <mergeCell ref="X568:Z568"/>
    <mergeCell ref="X569:Z569"/>
    <mergeCell ref="X570:Z570"/>
    <mergeCell ref="AA570:AB570"/>
    <mergeCell ref="R573:T573"/>
    <mergeCell ref="Q701:S701"/>
    <mergeCell ref="Q696:S696"/>
    <mergeCell ref="Q686:S686"/>
    <mergeCell ref="T693:V693"/>
    <mergeCell ref="Q691:S691"/>
    <mergeCell ref="Q690:S690"/>
    <mergeCell ref="Q697:S697"/>
    <mergeCell ref="T697:V697"/>
    <mergeCell ref="T678:V678"/>
    <mergeCell ref="Q669:S669"/>
    <mergeCell ref="Q672:S672"/>
    <mergeCell ref="Q671:S671"/>
    <mergeCell ref="T677:V677"/>
    <mergeCell ref="T676:V676"/>
    <mergeCell ref="T673:V673"/>
    <mergeCell ref="T610:V610"/>
    <mergeCell ref="X604:Z604"/>
    <mergeCell ref="X605:Z605"/>
    <mergeCell ref="X606:Z606"/>
    <mergeCell ref="X610:Z610"/>
    <mergeCell ref="T606:V606"/>
    <mergeCell ref="R574:T574"/>
    <mergeCell ref="G522:J522"/>
    <mergeCell ref="G523:J523"/>
    <mergeCell ref="O522:R522"/>
    <mergeCell ref="O523:R523"/>
    <mergeCell ref="K523:N523"/>
    <mergeCell ref="K522:N522"/>
    <mergeCell ref="S522:V522"/>
    <mergeCell ref="R544:T544"/>
    <mergeCell ref="R570:T570"/>
    <mergeCell ref="U371:W371"/>
    <mergeCell ref="Q370:S370"/>
    <mergeCell ref="M370:O370"/>
    <mergeCell ref="Q371:S371"/>
    <mergeCell ref="S518:V518"/>
    <mergeCell ref="G512:J512"/>
    <mergeCell ref="B661:P661"/>
    <mergeCell ref="L556:N556"/>
    <mergeCell ref="I567:K567"/>
    <mergeCell ref="L561:N561"/>
    <mergeCell ref="I564:K564"/>
    <mergeCell ref="L564:N564"/>
    <mergeCell ref="I556:K556"/>
    <mergeCell ref="K519:N519"/>
    <mergeCell ref="L566:N566"/>
    <mergeCell ref="K534:N534"/>
    <mergeCell ref="O536:R536"/>
    <mergeCell ref="S520:V520"/>
    <mergeCell ref="S523:V523"/>
    <mergeCell ref="L549:N549"/>
    <mergeCell ref="R564:T564"/>
    <mergeCell ref="U550:W550"/>
    <mergeCell ref="S527:V527"/>
    <mergeCell ref="O547:Q547"/>
    <mergeCell ref="N673:P673"/>
    <mergeCell ref="K676:M676"/>
    <mergeCell ref="N677:P677"/>
    <mergeCell ref="L567:N567"/>
    <mergeCell ref="C604:O604"/>
    <mergeCell ref="C605:O605"/>
    <mergeCell ref="O567:Q567"/>
    <mergeCell ref="Q673:S673"/>
    <mergeCell ref="R591:T591"/>
    <mergeCell ref="R588:T588"/>
    <mergeCell ref="N680:P680"/>
    <mergeCell ref="K674:M674"/>
    <mergeCell ref="N674:P674"/>
    <mergeCell ref="N676:P676"/>
    <mergeCell ref="K675:M675"/>
    <mergeCell ref="T666:V666"/>
    <mergeCell ref="T614:V614"/>
    <mergeCell ref="T633:V633"/>
    <mergeCell ref="W679:Y679"/>
    <mergeCell ref="T629:V629"/>
    <mergeCell ref="Q628:V628"/>
    <mergeCell ref="Q629:S629"/>
    <mergeCell ref="X634:Z634"/>
    <mergeCell ref="W673:Y673"/>
    <mergeCell ref="T679:V679"/>
    <mergeCell ref="AA630:AB630"/>
    <mergeCell ref="AA631:AB631"/>
    <mergeCell ref="X629:Z629"/>
    <mergeCell ref="W686:Y686"/>
    <mergeCell ref="W670:Y670"/>
    <mergeCell ref="Z680:AB680"/>
    <mergeCell ref="Z679:AB679"/>
    <mergeCell ref="X630:Z630"/>
    <mergeCell ref="X631:Z631"/>
    <mergeCell ref="X632:Z632"/>
    <mergeCell ref="W436:X436"/>
    <mergeCell ref="Y433:Z433"/>
    <mergeCell ref="AA626:AB626"/>
    <mergeCell ref="Z669:AB669"/>
    <mergeCell ref="AA666:AB666"/>
    <mergeCell ref="AA660:AB660"/>
    <mergeCell ref="X647:AB647"/>
    <mergeCell ref="X644:Z644"/>
    <mergeCell ref="X648:Z648"/>
    <mergeCell ref="X633:Z633"/>
    <mergeCell ref="AA422:AB422"/>
    <mergeCell ref="Y435:Z435"/>
    <mergeCell ref="W434:X434"/>
    <mergeCell ref="W435:X435"/>
    <mergeCell ref="W433:X433"/>
    <mergeCell ref="O591:Q591"/>
    <mergeCell ref="O590:Q590"/>
    <mergeCell ref="R590:T590"/>
    <mergeCell ref="Z676:AB676"/>
    <mergeCell ref="Z675:AB675"/>
    <mergeCell ref="X666:Z666"/>
    <mergeCell ref="Z673:AB673"/>
    <mergeCell ref="Z672:AB672"/>
    <mergeCell ref="Z671:AB671"/>
    <mergeCell ref="X628:AB628"/>
    <mergeCell ref="O570:Q570"/>
    <mergeCell ref="S519:V519"/>
    <mergeCell ref="U556:W556"/>
    <mergeCell ref="U559:W559"/>
    <mergeCell ref="O566:Q566"/>
    <mergeCell ref="O556:Q556"/>
    <mergeCell ref="R556:T556"/>
    <mergeCell ref="R557:T557"/>
    <mergeCell ref="R559:T559"/>
    <mergeCell ref="W535:Z535"/>
    <mergeCell ref="K517:N517"/>
    <mergeCell ref="L544:N544"/>
    <mergeCell ref="C613:H613"/>
    <mergeCell ref="G535:J535"/>
    <mergeCell ref="G530:J530"/>
    <mergeCell ref="K520:N520"/>
    <mergeCell ref="G517:J517"/>
    <mergeCell ref="G518:J518"/>
    <mergeCell ref="K531:N531"/>
    <mergeCell ref="K518:N518"/>
    <mergeCell ref="U429:V429"/>
    <mergeCell ref="Z683:AB683"/>
    <mergeCell ref="W675:Y675"/>
    <mergeCell ref="Z678:AB678"/>
    <mergeCell ref="Z677:AB677"/>
    <mergeCell ref="W682:Y682"/>
    <mergeCell ref="Z682:AB682"/>
    <mergeCell ref="S513:V513"/>
    <mergeCell ref="Q613:S613"/>
    <mergeCell ref="U435:V435"/>
    <mergeCell ref="U433:V433"/>
    <mergeCell ref="Z687:AB687"/>
    <mergeCell ref="W685:Y685"/>
    <mergeCell ref="T687:V687"/>
    <mergeCell ref="T686:V686"/>
    <mergeCell ref="Z685:AB685"/>
    <mergeCell ref="Z686:AB686"/>
    <mergeCell ref="R561:T561"/>
    <mergeCell ref="R567:T567"/>
    <mergeCell ref="U595:W595"/>
    <mergeCell ref="U319:V319"/>
    <mergeCell ref="P398:R398"/>
    <mergeCell ref="P399:R399"/>
    <mergeCell ref="E397:H397"/>
    <mergeCell ref="U370:W370"/>
    <mergeCell ref="I372:K372"/>
    <mergeCell ref="I373:K373"/>
    <mergeCell ref="B389:I389"/>
    <mergeCell ref="B388:X388"/>
    <mergeCell ref="U381:W381"/>
    <mergeCell ref="S299:T299"/>
    <mergeCell ref="B325:T325"/>
    <mergeCell ref="B343:T343"/>
    <mergeCell ref="B316:T316"/>
    <mergeCell ref="B333:T333"/>
    <mergeCell ref="M302:Q302"/>
    <mergeCell ref="S302:V302"/>
    <mergeCell ref="I364:K364"/>
    <mergeCell ref="AA429:AB429"/>
    <mergeCell ref="AA406:AB406"/>
    <mergeCell ref="Y412:Z412"/>
    <mergeCell ref="Y429:Z429"/>
    <mergeCell ref="Y403:AB403"/>
    <mergeCell ref="U405:V405"/>
    <mergeCell ref="Y405:Z405"/>
    <mergeCell ref="W422:X422"/>
    <mergeCell ref="Y422:Z422"/>
    <mergeCell ref="Q362:S362"/>
    <mergeCell ref="Q363:S363"/>
    <mergeCell ref="B363:H363"/>
    <mergeCell ref="M363:O363"/>
    <mergeCell ref="I363:K363"/>
    <mergeCell ref="M362:O362"/>
    <mergeCell ref="B295:R295"/>
    <mergeCell ref="B294:R294"/>
    <mergeCell ref="B365:H365"/>
    <mergeCell ref="M364:O364"/>
    <mergeCell ref="B335:T335"/>
    <mergeCell ref="B310:T310"/>
    <mergeCell ref="S295:T295"/>
    <mergeCell ref="S296:T296"/>
    <mergeCell ref="S298:T298"/>
    <mergeCell ref="B319:T319"/>
    <mergeCell ref="B291:R291"/>
    <mergeCell ref="L345:O345"/>
    <mergeCell ref="B322:T322"/>
    <mergeCell ref="B323:T323"/>
    <mergeCell ref="B324:T324"/>
    <mergeCell ref="B297:R297"/>
    <mergeCell ref="B334:T334"/>
    <mergeCell ref="S297:T297"/>
    <mergeCell ref="B318:T318"/>
    <mergeCell ref="B293:R293"/>
    <mergeCell ref="B290:R290"/>
    <mergeCell ref="S300:T300"/>
    <mergeCell ref="U329:V329"/>
    <mergeCell ref="B326:T326"/>
    <mergeCell ref="B327:T327"/>
    <mergeCell ref="B328:T328"/>
    <mergeCell ref="B315:T315"/>
    <mergeCell ref="U315:V315"/>
    <mergeCell ref="U309:X309"/>
    <mergeCell ref="U313:V313"/>
    <mergeCell ref="B268:R268"/>
    <mergeCell ref="B265:R265"/>
    <mergeCell ref="B266:R266"/>
    <mergeCell ref="B278:R278"/>
    <mergeCell ref="B274:R274"/>
    <mergeCell ref="B269:R269"/>
    <mergeCell ref="B267:R267"/>
    <mergeCell ref="U268:V268"/>
    <mergeCell ref="U247:V247"/>
    <mergeCell ref="U292:V292"/>
    <mergeCell ref="S294:T294"/>
    <mergeCell ref="S288:T288"/>
    <mergeCell ref="S289:T289"/>
    <mergeCell ref="U287:V287"/>
    <mergeCell ref="S292:T292"/>
    <mergeCell ref="S293:T293"/>
    <mergeCell ref="S279:T279"/>
    <mergeCell ref="S264:T264"/>
    <mergeCell ref="S265:T265"/>
    <mergeCell ref="S266:T266"/>
    <mergeCell ref="B255:R255"/>
    <mergeCell ref="B264:R264"/>
    <mergeCell ref="S263:T263"/>
    <mergeCell ref="B257:R257"/>
    <mergeCell ref="B258:R258"/>
    <mergeCell ref="B259:R259"/>
    <mergeCell ref="B260:R260"/>
    <mergeCell ref="S283:T283"/>
    <mergeCell ref="B277:R277"/>
    <mergeCell ref="B275:R275"/>
    <mergeCell ref="B276:R276"/>
    <mergeCell ref="B279:R279"/>
    <mergeCell ref="S268:T268"/>
    <mergeCell ref="S269:T269"/>
    <mergeCell ref="U258:V258"/>
    <mergeCell ref="B273:R273"/>
    <mergeCell ref="B263:R263"/>
    <mergeCell ref="U260:V260"/>
    <mergeCell ref="S273:T273"/>
    <mergeCell ref="B271:R271"/>
    <mergeCell ref="B272:R272"/>
    <mergeCell ref="U269:V269"/>
    <mergeCell ref="S290:T290"/>
    <mergeCell ref="U293:V293"/>
    <mergeCell ref="B280:R280"/>
    <mergeCell ref="U286:V286"/>
    <mergeCell ref="B284:R284"/>
    <mergeCell ref="S284:T284"/>
    <mergeCell ref="U284:V284"/>
    <mergeCell ref="U283:V283"/>
    <mergeCell ref="S285:T285"/>
    <mergeCell ref="B283:R283"/>
    <mergeCell ref="B287:R287"/>
    <mergeCell ref="S287:T287"/>
    <mergeCell ref="B285:R285"/>
    <mergeCell ref="B286:R286"/>
    <mergeCell ref="S286:T286"/>
    <mergeCell ref="U294:V294"/>
    <mergeCell ref="U296:V296"/>
    <mergeCell ref="U310:V310"/>
    <mergeCell ref="U299:V299"/>
    <mergeCell ref="U295:V295"/>
    <mergeCell ref="U298:V298"/>
    <mergeCell ref="U300:V300"/>
    <mergeCell ref="B307:AB307"/>
    <mergeCell ref="B304:H304"/>
    <mergeCell ref="W295:X295"/>
    <mergeCell ref="U318:V318"/>
    <mergeCell ref="B311:T311"/>
    <mergeCell ref="B312:T312"/>
    <mergeCell ref="B314:T314"/>
    <mergeCell ref="U316:V316"/>
    <mergeCell ref="U317:V317"/>
    <mergeCell ref="U311:V311"/>
    <mergeCell ref="U312:V312"/>
    <mergeCell ref="U314:V314"/>
    <mergeCell ref="W319:X319"/>
    <mergeCell ref="U297:V297"/>
    <mergeCell ref="Y317:Z317"/>
    <mergeCell ref="Y312:Z312"/>
    <mergeCell ref="W297:X297"/>
    <mergeCell ref="W298:X298"/>
    <mergeCell ref="Y316:Z316"/>
    <mergeCell ref="Y313:Z313"/>
    <mergeCell ref="Y314:Z314"/>
    <mergeCell ref="W317:X317"/>
    <mergeCell ref="B320:AB320"/>
    <mergeCell ref="B339:T339"/>
    <mergeCell ref="B340:AB340"/>
    <mergeCell ref="B349:AB349"/>
    <mergeCell ref="U336:V336"/>
    <mergeCell ref="AA322:AB322"/>
    <mergeCell ref="AA328:AB328"/>
    <mergeCell ref="AA323:AB323"/>
    <mergeCell ref="AA324:AB324"/>
    <mergeCell ref="AA325:AB325"/>
    <mergeCell ref="Y357:AA357"/>
    <mergeCell ref="AA412:AB412"/>
    <mergeCell ref="X555:Z555"/>
    <mergeCell ref="Y413:Z413"/>
    <mergeCell ref="AA555:AB555"/>
    <mergeCell ref="Y455:Z455"/>
    <mergeCell ref="W471:X471"/>
    <mergeCell ref="W464:X464"/>
    <mergeCell ref="AA502:AB502"/>
    <mergeCell ref="W423:X423"/>
    <mergeCell ref="AA559:AB559"/>
    <mergeCell ref="AA561:AB561"/>
    <mergeCell ref="X566:Z566"/>
    <mergeCell ref="AA564:AB564"/>
    <mergeCell ref="AA550:AB550"/>
    <mergeCell ref="B385:Y385"/>
    <mergeCell ref="I374:K374"/>
    <mergeCell ref="AA413:AB413"/>
    <mergeCell ref="B407:T407"/>
    <mergeCell ref="X548:Z548"/>
    <mergeCell ref="W429:X429"/>
    <mergeCell ref="U436:V436"/>
    <mergeCell ref="U422:V422"/>
    <mergeCell ref="U423:V423"/>
    <mergeCell ref="X564:Z564"/>
    <mergeCell ref="X561:Z561"/>
    <mergeCell ref="AA567:AB567"/>
    <mergeCell ref="AA604:AB604"/>
    <mergeCell ref="X591:Z591"/>
    <mergeCell ref="AA591:AB591"/>
    <mergeCell ref="X588:Z588"/>
    <mergeCell ref="X595:Z595"/>
    <mergeCell ref="AA595:AB595"/>
    <mergeCell ref="AA589:AB589"/>
    <mergeCell ref="X607:Z607"/>
    <mergeCell ref="AA606:AB606"/>
    <mergeCell ref="AA568:AB568"/>
    <mergeCell ref="AA569:AB569"/>
    <mergeCell ref="X573:Z573"/>
    <mergeCell ref="AA573:AB573"/>
    <mergeCell ref="AA575:AB575"/>
    <mergeCell ref="AA576:AB576"/>
    <mergeCell ref="AA590:AB590"/>
    <mergeCell ref="AA603:AB603"/>
    <mergeCell ref="B355:H355"/>
    <mergeCell ref="I365:K365"/>
    <mergeCell ref="I549:K549"/>
    <mergeCell ref="X556:Z556"/>
    <mergeCell ref="Y434:Z434"/>
    <mergeCell ref="M421:O421"/>
    <mergeCell ref="M422:O422"/>
    <mergeCell ref="M423:R423"/>
    <mergeCell ref="U434:V434"/>
    <mergeCell ref="M425:P425"/>
    <mergeCell ref="B358:H358"/>
    <mergeCell ref="B361:H361"/>
    <mergeCell ref="I362:K362"/>
    <mergeCell ref="I361:K361"/>
    <mergeCell ref="B362:H362"/>
    <mergeCell ref="B360:H360"/>
    <mergeCell ref="I360:K360"/>
    <mergeCell ref="B359:H359"/>
    <mergeCell ref="AA549:AB549"/>
    <mergeCell ref="U544:W544"/>
    <mergeCell ref="AA544:AB544"/>
    <mergeCell ref="AA545:AB545"/>
    <mergeCell ref="AA548:AB548"/>
    <mergeCell ref="U548:W548"/>
    <mergeCell ref="R550:T550"/>
    <mergeCell ref="B548:E548"/>
    <mergeCell ref="B547:E547"/>
    <mergeCell ref="L545:N545"/>
    <mergeCell ref="F547:H547"/>
    <mergeCell ref="F548:H548"/>
    <mergeCell ref="L548:N548"/>
    <mergeCell ref="L550:N550"/>
    <mergeCell ref="O548:Q548"/>
    <mergeCell ref="O549:Q549"/>
    <mergeCell ref="B379:H379"/>
    <mergeCell ref="I379:K379"/>
    <mergeCell ref="M379:O379"/>
    <mergeCell ref="M382:O382"/>
    <mergeCell ref="B382:H382"/>
    <mergeCell ref="I382:K382"/>
    <mergeCell ref="I380:K380"/>
    <mergeCell ref="I383:K383"/>
    <mergeCell ref="Y382:AA382"/>
    <mergeCell ref="U383:W383"/>
    <mergeCell ref="Y383:AA383"/>
    <mergeCell ref="Q382:S382"/>
    <mergeCell ref="U351:W351"/>
    <mergeCell ref="W326:X326"/>
    <mergeCell ref="W327:X327"/>
    <mergeCell ref="Y358:AA358"/>
    <mergeCell ref="U339:V339"/>
    <mergeCell ref="U338:V338"/>
    <mergeCell ref="W337:X337"/>
    <mergeCell ref="W339:X339"/>
    <mergeCell ref="U337:V337"/>
    <mergeCell ref="U335:V335"/>
    <mergeCell ref="W413:X413"/>
    <mergeCell ref="U362:W362"/>
    <mergeCell ref="U365:W365"/>
    <mergeCell ref="W405:X405"/>
    <mergeCell ref="U412:V412"/>
    <mergeCell ref="U382:W382"/>
    <mergeCell ref="B384:Z384"/>
    <mergeCell ref="Y381:AA381"/>
    <mergeCell ref="K399:M399"/>
    <mergeCell ref="B364:H364"/>
    <mergeCell ref="U291:V291"/>
    <mergeCell ref="S198:T198"/>
    <mergeCell ref="S199:T199"/>
    <mergeCell ref="S201:T201"/>
    <mergeCell ref="U198:V198"/>
    <mergeCell ref="U199:V199"/>
    <mergeCell ref="U270:V270"/>
    <mergeCell ref="U201:V201"/>
    <mergeCell ref="U245:X245"/>
    <mergeCell ref="U213:V213"/>
    <mergeCell ref="W323:X323"/>
    <mergeCell ref="Y323:Z323"/>
    <mergeCell ref="Y324:Z324"/>
    <mergeCell ref="W299:X299"/>
    <mergeCell ref="W313:X313"/>
    <mergeCell ref="W300:X300"/>
    <mergeCell ref="W310:X310"/>
    <mergeCell ref="Y319:Z319"/>
    <mergeCell ref="Y311:Z311"/>
    <mergeCell ref="W318:X318"/>
    <mergeCell ref="AA326:AB326"/>
    <mergeCell ref="AA327:AB327"/>
    <mergeCell ref="I359:K359"/>
    <mergeCell ref="B329:T329"/>
    <mergeCell ref="AA341:AB341"/>
    <mergeCell ref="AA343:AB343"/>
    <mergeCell ref="U354:W354"/>
    <mergeCell ref="Y351:AA351"/>
    <mergeCell ref="Y354:AA354"/>
    <mergeCell ref="U334:V334"/>
    <mergeCell ref="B338:T338"/>
    <mergeCell ref="I358:K358"/>
    <mergeCell ref="Q354:S354"/>
    <mergeCell ref="Q351:S351"/>
    <mergeCell ref="Q357:S357"/>
    <mergeCell ref="Q358:S358"/>
    <mergeCell ref="B356:H356"/>
    <mergeCell ref="B354:H354"/>
    <mergeCell ref="M358:O358"/>
    <mergeCell ref="I357:K357"/>
    <mergeCell ref="Y341:Z341"/>
    <mergeCell ref="B350:AB350"/>
    <mergeCell ref="W343:X343"/>
    <mergeCell ref="U341:V341"/>
    <mergeCell ref="U343:V343"/>
    <mergeCell ref="W341:X341"/>
    <mergeCell ref="Y343:Z343"/>
    <mergeCell ref="B341:T341"/>
    <mergeCell ref="B346:F346"/>
    <mergeCell ref="AA201:AB201"/>
    <mergeCell ref="AA202:AB202"/>
    <mergeCell ref="AA203:AB203"/>
    <mergeCell ref="Y213:Z213"/>
    <mergeCell ref="AA213:AB213"/>
    <mergeCell ref="Y201:Z201"/>
    <mergeCell ref="Y202:Z202"/>
    <mergeCell ref="Y211:Z211"/>
    <mergeCell ref="B191:R191"/>
    <mergeCell ref="AA195:AB195"/>
    <mergeCell ref="Y195:Z195"/>
    <mergeCell ref="W195:X195"/>
    <mergeCell ref="W191:X191"/>
    <mergeCell ref="W192:X192"/>
    <mergeCell ref="W193:X193"/>
    <mergeCell ref="W194:X194"/>
    <mergeCell ref="Y192:Z192"/>
    <mergeCell ref="Y193:Z193"/>
    <mergeCell ref="AA157:AB157"/>
    <mergeCell ref="AA158:AB158"/>
    <mergeCell ref="S188:T188"/>
    <mergeCell ref="S189:T189"/>
    <mergeCell ref="S157:T157"/>
    <mergeCell ref="W189:X189"/>
    <mergeCell ref="Y184:AB184"/>
    <mergeCell ref="AA189:AB189"/>
    <mergeCell ref="Y188:Z188"/>
    <mergeCell ref="B187:AB187"/>
    <mergeCell ref="AA194:AB194"/>
    <mergeCell ref="Y198:Z198"/>
    <mergeCell ref="Y199:Z199"/>
    <mergeCell ref="Y200:Z200"/>
    <mergeCell ref="AA198:AB198"/>
    <mergeCell ref="AA199:AB199"/>
    <mergeCell ref="AA188:AB188"/>
    <mergeCell ref="W186:X186"/>
    <mergeCell ref="W188:X188"/>
    <mergeCell ref="Y194:Z194"/>
    <mergeCell ref="Y191:Z191"/>
    <mergeCell ref="W190:X190"/>
    <mergeCell ref="Y189:Z189"/>
    <mergeCell ref="Y190:Z190"/>
    <mergeCell ref="AA190:AB190"/>
    <mergeCell ref="AA191:AB191"/>
    <mergeCell ref="U158:V158"/>
    <mergeCell ref="W185:X185"/>
    <mergeCell ref="AA186:AB186"/>
    <mergeCell ref="Y186:Z186"/>
    <mergeCell ref="Y158:Z158"/>
    <mergeCell ref="U186:V186"/>
    <mergeCell ref="AA208:AB208"/>
    <mergeCell ref="W205:X205"/>
    <mergeCell ref="B210:R210"/>
    <mergeCell ref="B211:R211"/>
    <mergeCell ref="AA207:AB207"/>
    <mergeCell ref="B207:R207"/>
    <mergeCell ref="U204:V204"/>
    <mergeCell ref="U205:V205"/>
    <mergeCell ref="U207:V207"/>
    <mergeCell ref="B206:AB206"/>
    <mergeCell ref="S204:T204"/>
    <mergeCell ref="AA200:AB200"/>
    <mergeCell ref="Y217:Z217"/>
    <mergeCell ref="Y212:Z212"/>
    <mergeCell ref="Y204:Z204"/>
    <mergeCell ref="Y208:Z208"/>
    <mergeCell ref="AA204:AB204"/>
    <mergeCell ref="Y205:Z205"/>
    <mergeCell ref="Y216:Z216"/>
    <mergeCell ref="AA216:AB216"/>
    <mergeCell ref="Y209:Z209"/>
    <mergeCell ref="U225:V225"/>
    <mergeCell ref="U228:V228"/>
    <mergeCell ref="U226:V226"/>
    <mergeCell ref="U227:V227"/>
    <mergeCell ref="U208:V208"/>
    <mergeCell ref="U209:V209"/>
    <mergeCell ref="U210:V210"/>
    <mergeCell ref="U211:V211"/>
    <mergeCell ref="U212:V212"/>
    <mergeCell ref="Y210:Z210"/>
    <mergeCell ref="U215:V215"/>
    <mergeCell ref="U214:V214"/>
    <mergeCell ref="W212:X212"/>
    <mergeCell ref="U216:V216"/>
    <mergeCell ref="W215:X215"/>
    <mergeCell ref="W216:X216"/>
    <mergeCell ref="W207:X207"/>
    <mergeCell ref="W210:X210"/>
    <mergeCell ref="W208:X208"/>
    <mergeCell ref="W209:X209"/>
    <mergeCell ref="W214:X214"/>
    <mergeCell ref="W213:X213"/>
    <mergeCell ref="W211:X211"/>
    <mergeCell ref="Y218:Z218"/>
    <mergeCell ref="AA218:AB218"/>
    <mergeCell ref="AA209:AB209"/>
    <mergeCell ref="AA210:AB210"/>
    <mergeCell ref="AA211:AB211"/>
    <mergeCell ref="AA212:AB212"/>
    <mergeCell ref="Y215:Z215"/>
    <mergeCell ref="Y214:Z214"/>
    <mergeCell ref="AA214:AB214"/>
    <mergeCell ref="AA215:AB215"/>
    <mergeCell ref="AA223:AB223"/>
    <mergeCell ref="Y224:Z224"/>
    <mergeCell ref="AA224:AB224"/>
    <mergeCell ref="AA219:AB219"/>
    <mergeCell ref="AA220:AB220"/>
    <mergeCell ref="AA221:AB221"/>
    <mergeCell ref="AA222:AB222"/>
    <mergeCell ref="Y219:Z219"/>
    <mergeCell ref="Y220:Z220"/>
    <mergeCell ref="Y221:Z221"/>
    <mergeCell ref="AA225:AB225"/>
    <mergeCell ref="U217:V217"/>
    <mergeCell ref="W217:X217"/>
    <mergeCell ref="U218:V218"/>
    <mergeCell ref="W218:X218"/>
    <mergeCell ref="U219:V219"/>
    <mergeCell ref="U220:V220"/>
    <mergeCell ref="U221:V221"/>
    <mergeCell ref="W219:X219"/>
    <mergeCell ref="Y223:Z223"/>
    <mergeCell ref="W224:X224"/>
    <mergeCell ref="Y225:Z225"/>
    <mergeCell ref="Y222:Z222"/>
    <mergeCell ref="W225:X225"/>
    <mergeCell ref="W222:X222"/>
    <mergeCell ref="W223:X223"/>
    <mergeCell ref="Y231:Z231"/>
    <mergeCell ref="W247:X247"/>
    <mergeCell ref="Y247:Z247"/>
    <mergeCell ref="AA247:AB247"/>
    <mergeCell ref="Y237:Z237"/>
    <mergeCell ref="AA237:AB237"/>
    <mergeCell ref="Y235:Z235"/>
    <mergeCell ref="Y236:Z236"/>
    <mergeCell ref="AA235:AB235"/>
    <mergeCell ref="AA236:AB236"/>
    <mergeCell ref="AA228:AB228"/>
    <mergeCell ref="Y226:Z226"/>
    <mergeCell ref="Y227:Z227"/>
    <mergeCell ref="AA230:AB230"/>
    <mergeCell ref="Y230:Z230"/>
    <mergeCell ref="AA233:AB233"/>
    <mergeCell ref="Y300:Z300"/>
    <mergeCell ref="Y309:AB309"/>
    <mergeCell ref="W226:X226"/>
    <mergeCell ref="W227:X227"/>
    <mergeCell ref="AA226:AB226"/>
    <mergeCell ref="AA229:AB229"/>
    <mergeCell ref="AA227:AB227"/>
    <mergeCell ref="Y228:Z228"/>
    <mergeCell ref="Y229:Z229"/>
    <mergeCell ref="Y310:Z310"/>
    <mergeCell ref="Y232:Z232"/>
    <mergeCell ref="Y293:Z293"/>
    <mergeCell ref="Y283:Z283"/>
    <mergeCell ref="Y233:Z233"/>
    <mergeCell ref="Y238:Z238"/>
    <mergeCell ref="Y241:Z241"/>
    <mergeCell ref="Y242:Z242"/>
    <mergeCell ref="Y255:Z255"/>
    <mergeCell ref="Y256:Z256"/>
    <mergeCell ref="W315:X315"/>
    <mergeCell ref="W314:X314"/>
    <mergeCell ref="AA315:AB315"/>
    <mergeCell ref="W316:X316"/>
    <mergeCell ref="AA314:AB314"/>
    <mergeCell ref="Y315:Z315"/>
    <mergeCell ref="AA319:AB319"/>
    <mergeCell ref="AA297:AB297"/>
    <mergeCell ref="AA318:AB318"/>
    <mergeCell ref="AA312:AB312"/>
    <mergeCell ref="AA310:AB310"/>
    <mergeCell ref="AA300:AB300"/>
    <mergeCell ref="AA313:AB313"/>
    <mergeCell ref="AA317:AB317"/>
    <mergeCell ref="AA316:AB316"/>
    <mergeCell ref="AA311:AB311"/>
    <mergeCell ref="B321:T321"/>
    <mergeCell ref="U322:V322"/>
    <mergeCell ref="W322:X322"/>
    <mergeCell ref="Y322:Z322"/>
    <mergeCell ref="W321:X321"/>
    <mergeCell ref="Y321:Z321"/>
    <mergeCell ref="U321:V321"/>
    <mergeCell ref="Y318:Z318"/>
    <mergeCell ref="U323:V323"/>
    <mergeCell ref="AA321:AB321"/>
    <mergeCell ref="I559:K559"/>
    <mergeCell ref="L559:N559"/>
    <mergeCell ref="I557:K557"/>
    <mergeCell ref="L557:N557"/>
    <mergeCell ref="AA554:AB554"/>
    <mergeCell ref="X559:Z559"/>
    <mergeCell ref="R554:T554"/>
    <mergeCell ref="I589:K589"/>
    <mergeCell ref="L588:N588"/>
    <mergeCell ref="I568:K568"/>
    <mergeCell ref="L568:N568"/>
    <mergeCell ref="L570:N570"/>
    <mergeCell ref="I570:K570"/>
    <mergeCell ref="L589:N589"/>
    <mergeCell ref="I575:K575"/>
    <mergeCell ref="L575:N575"/>
    <mergeCell ref="L569:N569"/>
    <mergeCell ref="I569:K569"/>
    <mergeCell ref="AA629:AB629"/>
    <mergeCell ref="X618:Z618"/>
    <mergeCell ref="X622:AB622"/>
    <mergeCell ref="X614:Z614"/>
    <mergeCell ref="X623:Z623"/>
    <mergeCell ref="AA619:AB619"/>
    <mergeCell ref="X626:Z626"/>
    <mergeCell ref="X625:Z625"/>
    <mergeCell ref="AA625:AB625"/>
    <mergeCell ref="Q649:S649"/>
    <mergeCell ref="Q637:V637"/>
    <mergeCell ref="Q610:S610"/>
    <mergeCell ref="Q623:S623"/>
    <mergeCell ref="Q625:S625"/>
    <mergeCell ref="T625:V625"/>
    <mergeCell ref="T613:V613"/>
    <mergeCell ref="Q648:S648"/>
    <mergeCell ref="T623:V623"/>
    <mergeCell ref="Q619:S619"/>
    <mergeCell ref="B559:E559"/>
    <mergeCell ref="U589:W589"/>
    <mergeCell ref="I561:K561"/>
    <mergeCell ref="O557:Q557"/>
    <mergeCell ref="F561:H561"/>
    <mergeCell ref="B561:E561"/>
    <mergeCell ref="F559:H559"/>
    <mergeCell ref="O561:Q561"/>
    <mergeCell ref="I588:K588"/>
    <mergeCell ref="F564:H564"/>
    <mergeCell ref="U554:W554"/>
    <mergeCell ref="U590:W590"/>
    <mergeCell ref="U564:W564"/>
    <mergeCell ref="U557:W557"/>
    <mergeCell ref="U555:W555"/>
    <mergeCell ref="U573:W573"/>
    <mergeCell ref="U574:W574"/>
    <mergeCell ref="U561:W561"/>
    <mergeCell ref="R551:T551"/>
    <mergeCell ref="B551:E551"/>
    <mergeCell ref="B555:E555"/>
    <mergeCell ref="X554:Z554"/>
    <mergeCell ref="R555:T555"/>
    <mergeCell ref="L554:N554"/>
    <mergeCell ref="L551:N551"/>
    <mergeCell ref="I555:K555"/>
    <mergeCell ref="F551:H551"/>
    <mergeCell ref="I551:K551"/>
    <mergeCell ref="B557:E557"/>
    <mergeCell ref="L555:N555"/>
    <mergeCell ref="AA556:AB556"/>
    <mergeCell ref="X557:Z557"/>
    <mergeCell ref="F557:H557"/>
    <mergeCell ref="AA557:AB557"/>
    <mergeCell ref="I554:K554"/>
    <mergeCell ref="I548:K548"/>
    <mergeCell ref="O544:Q544"/>
    <mergeCell ref="I544:K544"/>
    <mergeCell ref="I545:K545"/>
    <mergeCell ref="O550:Q550"/>
    <mergeCell ref="I550:K550"/>
    <mergeCell ref="O545:Q545"/>
    <mergeCell ref="O551:Q551"/>
    <mergeCell ref="F544:H544"/>
    <mergeCell ref="R547:T547"/>
    <mergeCell ref="F545:H545"/>
    <mergeCell ref="L547:N547"/>
    <mergeCell ref="I547:K547"/>
    <mergeCell ref="K529:N529"/>
    <mergeCell ref="S531:V531"/>
    <mergeCell ref="W530:Z530"/>
    <mergeCell ref="AA530:AB530"/>
    <mergeCell ref="K530:N530"/>
    <mergeCell ref="AA531:AB531"/>
    <mergeCell ref="AA508:AB508"/>
    <mergeCell ref="Y472:Z472"/>
    <mergeCell ref="AA472:AB472"/>
    <mergeCell ref="AA483:AB483"/>
    <mergeCell ref="Y485:Z485"/>
    <mergeCell ref="AA485:AB485"/>
    <mergeCell ref="Y500:Z500"/>
    <mergeCell ref="Y489:Z489"/>
    <mergeCell ref="AA500:AB500"/>
    <mergeCell ref="AA507:AB507"/>
    <mergeCell ref="AA501:AB501"/>
    <mergeCell ref="B495:T495"/>
    <mergeCell ref="B501:T501"/>
    <mergeCell ref="B472:T472"/>
    <mergeCell ref="B496:T496"/>
    <mergeCell ref="B500:T500"/>
    <mergeCell ref="B494:T494"/>
    <mergeCell ref="W472:X472"/>
    <mergeCell ref="B490:T490"/>
    <mergeCell ref="B485:T485"/>
    <mergeCell ref="U464:V464"/>
    <mergeCell ref="W412:X412"/>
    <mergeCell ref="W406:X406"/>
    <mergeCell ref="U406:V406"/>
    <mergeCell ref="U407:V407"/>
    <mergeCell ref="U437:V437"/>
    <mergeCell ref="U438:V438"/>
    <mergeCell ref="U427:V427"/>
    <mergeCell ref="U446:V446"/>
    <mergeCell ref="W447:X447"/>
    <mergeCell ref="B463:T463"/>
    <mergeCell ref="B462:T462"/>
    <mergeCell ref="U439:V439"/>
    <mergeCell ref="U442:V442"/>
    <mergeCell ref="U447:V447"/>
    <mergeCell ref="U448:V448"/>
    <mergeCell ref="B459:T459"/>
    <mergeCell ref="B460:T460"/>
    <mergeCell ref="B439:T439"/>
    <mergeCell ref="U456:V456"/>
    <mergeCell ref="U357:W357"/>
    <mergeCell ref="U367:W367"/>
    <mergeCell ref="U358:W358"/>
    <mergeCell ref="U361:W361"/>
    <mergeCell ref="U359:W359"/>
    <mergeCell ref="U364:W364"/>
    <mergeCell ref="U366:W366"/>
    <mergeCell ref="U363:W363"/>
    <mergeCell ref="AA234:AB234"/>
    <mergeCell ref="Y245:AB245"/>
    <mergeCell ref="B248:AB248"/>
    <mergeCell ref="AA231:AB231"/>
    <mergeCell ref="AA232:AB232"/>
    <mergeCell ref="B243:R243"/>
    <mergeCell ref="W246:X246"/>
    <mergeCell ref="B245:N245"/>
    <mergeCell ref="B241:R241"/>
    <mergeCell ref="B242:R242"/>
    <mergeCell ref="Y276:Z276"/>
    <mergeCell ref="Y277:Z277"/>
    <mergeCell ref="Y278:Z278"/>
    <mergeCell ref="Y282:Z282"/>
    <mergeCell ref="Y279:Z279"/>
    <mergeCell ref="Y280:Z280"/>
    <mergeCell ref="Y281:Z281"/>
    <mergeCell ref="B40:K40"/>
    <mergeCell ref="Q46:AB46"/>
    <mergeCell ref="C56:G56"/>
    <mergeCell ref="O40:AB41"/>
    <mergeCell ref="O42:AB42"/>
    <mergeCell ref="O56:AB56"/>
    <mergeCell ref="B51:K52"/>
    <mergeCell ref="Q51:AB51"/>
    <mergeCell ref="Q52:AB52"/>
    <mergeCell ref="C54:G54"/>
    <mergeCell ref="O54:AB54"/>
    <mergeCell ref="C55:G55"/>
    <mergeCell ref="O55:AB55"/>
    <mergeCell ref="O68:AB68"/>
    <mergeCell ref="O62:AB62"/>
    <mergeCell ref="O63:AB63"/>
    <mergeCell ref="O65:AB65"/>
    <mergeCell ref="O59:AB59"/>
    <mergeCell ref="O61:AB61"/>
    <mergeCell ref="O67:AB67"/>
    <mergeCell ref="U324:V324"/>
    <mergeCell ref="U331:V331"/>
    <mergeCell ref="U332:V332"/>
    <mergeCell ref="U333:V333"/>
    <mergeCell ref="U325:V325"/>
    <mergeCell ref="U326:V326"/>
    <mergeCell ref="U327:V327"/>
    <mergeCell ref="U328:V328"/>
    <mergeCell ref="X619:Z619"/>
    <mergeCell ref="B409:T409"/>
    <mergeCell ref="Q616:S616"/>
    <mergeCell ref="T609:V609"/>
    <mergeCell ref="B566:E566"/>
    <mergeCell ref="F566:H566"/>
    <mergeCell ref="I566:K566"/>
    <mergeCell ref="F568:H568"/>
    <mergeCell ref="X613:Z613"/>
    <mergeCell ref="B567:E567"/>
    <mergeCell ref="C402:P402"/>
    <mergeCell ref="S210:T210"/>
    <mergeCell ref="S211:T211"/>
    <mergeCell ref="S214:T214"/>
    <mergeCell ref="S215:T215"/>
    <mergeCell ref="S216:T216"/>
    <mergeCell ref="B244:H244"/>
    <mergeCell ref="B270:R270"/>
    <mergeCell ref="B212:R212"/>
    <mergeCell ref="B213:R213"/>
    <mergeCell ref="Y234:Z234"/>
    <mergeCell ref="AA607:AB607"/>
    <mergeCell ref="X609:Z609"/>
    <mergeCell ref="AA609:AB609"/>
    <mergeCell ref="X589:Z589"/>
    <mergeCell ref="X602:AB602"/>
    <mergeCell ref="W427:X427"/>
    <mergeCell ref="Y416:Z416"/>
    <mergeCell ref="AA339:AB339"/>
    <mergeCell ref="W336:X336"/>
    <mergeCell ref="AA613:AB613"/>
    <mergeCell ref="AA608:AB608"/>
    <mergeCell ref="X608:Z608"/>
    <mergeCell ref="AA610:AB610"/>
    <mergeCell ref="AA624:AB624"/>
    <mergeCell ref="AA623:AB623"/>
    <mergeCell ref="AA618:AB618"/>
    <mergeCell ref="AA614:AB614"/>
    <mergeCell ref="AA616:AB616"/>
    <mergeCell ref="Q633:S633"/>
    <mergeCell ref="T630:V630"/>
    <mergeCell ref="Q631:S631"/>
    <mergeCell ref="Q618:S618"/>
    <mergeCell ref="Q632:S632"/>
    <mergeCell ref="Q622:V622"/>
    <mergeCell ref="T619:V619"/>
    <mergeCell ref="T626:V626"/>
    <mergeCell ref="Q624:S624"/>
    <mergeCell ref="T624:V624"/>
    <mergeCell ref="F567:H567"/>
    <mergeCell ref="B568:E568"/>
    <mergeCell ref="B570:E570"/>
    <mergeCell ref="F570:H570"/>
    <mergeCell ref="B569:E569"/>
    <mergeCell ref="F569:H569"/>
    <mergeCell ref="F590:H590"/>
    <mergeCell ref="F588:H588"/>
    <mergeCell ref="B575:E575"/>
    <mergeCell ref="F575:H575"/>
    <mergeCell ref="B578:E578"/>
    <mergeCell ref="F578:H578"/>
    <mergeCell ref="F589:H589"/>
    <mergeCell ref="B580:E580"/>
    <mergeCell ref="B576:E576"/>
    <mergeCell ref="F576:H576"/>
    <mergeCell ref="W672:Y672"/>
    <mergeCell ref="Q675:S675"/>
    <mergeCell ref="I590:K590"/>
    <mergeCell ref="L590:N590"/>
    <mergeCell ref="Q674:S674"/>
    <mergeCell ref="C608:O608"/>
    <mergeCell ref="C609:O609"/>
    <mergeCell ref="B630:O630"/>
    <mergeCell ref="C618:O618"/>
    <mergeCell ref="D619:O619"/>
    <mergeCell ref="B631:O631"/>
    <mergeCell ref="I591:K591"/>
    <mergeCell ref="L591:N591"/>
    <mergeCell ref="C606:O606"/>
    <mergeCell ref="C614:H614"/>
    <mergeCell ref="O595:Q595"/>
    <mergeCell ref="Q603:S603"/>
    <mergeCell ref="Q602:V602"/>
    <mergeCell ref="T603:V603"/>
    <mergeCell ref="Q609:S609"/>
    <mergeCell ref="B632:O632"/>
    <mergeCell ref="AA643:AB643"/>
    <mergeCell ref="AA642:AB642"/>
    <mergeCell ref="D610:O610"/>
    <mergeCell ref="AA632:AB632"/>
    <mergeCell ref="AA633:AB633"/>
    <mergeCell ref="B640:O640"/>
    <mergeCell ref="T640:V640"/>
    <mergeCell ref="X637:AB637"/>
    <mergeCell ref="T639:V639"/>
    <mergeCell ref="Q685:S685"/>
    <mergeCell ref="Z684:AB684"/>
    <mergeCell ref="Q683:S683"/>
    <mergeCell ref="T684:V684"/>
    <mergeCell ref="W684:Y684"/>
    <mergeCell ref="T683:V683"/>
    <mergeCell ref="Q684:S684"/>
    <mergeCell ref="W683:Y683"/>
    <mergeCell ref="T685:V685"/>
    <mergeCell ref="Q679:S679"/>
    <mergeCell ref="Q676:S676"/>
    <mergeCell ref="K677:M677"/>
    <mergeCell ref="Q678:S678"/>
    <mergeCell ref="Q677:S677"/>
    <mergeCell ref="K679:M679"/>
    <mergeCell ref="N679:P679"/>
    <mergeCell ref="B674:J674"/>
    <mergeCell ref="Q647:V647"/>
    <mergeCell ref="B673:J673"/>
    <mergeCell ref="B660:P660"/>
    <mergeCell ref="T671:V671"/>
    <mergeCell ref="E659:O659"/>
    <mergeCell ref="Q670:S670"/>
    <mergeCell ref="B672:J672"/>
    <mergeCell ref="B651:O651"/>
    <mergeCell ref="Q650:S650"/>
    <mergeCell ref="AA138:AB138"/>
    <mergeCell ref="Y144:Z144"/>
    <mergeCell ref="W141:X141"/>
    <mergeCell ref="W142:X142"/>
    <mergeCell ref="W143:X143"/>
    <mergeCell ref="W144:X144"/>
    <mergeCell ref="Y138:Z138"/>
    <mergeCell ref="Y140:Z140"/>
    <mergeCell ref="Y141:Z141"/>
    <mergeCell ref="Y142:Z142"/>
    <mergeCell ref="Y152:Z152"/>
    <mergeCell ref="W152:X152"/>
    <mergeCell ref="W149:X149"/>
    <mergeCell ref="W147:X147"/>
    <mergeCell ref="Y148:Z148"/>
    <mergeCell ref="Y149:Z149"/>
    <mergeCell ref="Y150:Z150"/>
    <mergeCell ref="W151:X151"/>
    <mergeCell ref="W150:X150"/>
    <mergeCell ref="Y151:Z151"/>
    <mergeCell ref="W145:X145"/>
    <mergeCell ref="W146:X146"/>
    <mergeCell ref="W148:X148"/>
    <mergeCell ref="Y146:Z146"/>
    <mergeCell ref="Y147:Z147"/>
    <mergeCell ref="Y136:AB136"/>
    <mergeCell ref="Y145:Z145"/>
    <mergeCell ref="AA139:AB139"/>
    <mergeCell ref="AA140:AB140"/>
    <mergeCell ref="AA141:AB141"/>
    <mergeCell ref="AA142:AB142"/>
    <mergeCell ref="AA143:AB143"/>
    <mergeCell ref="AA144:AB144"/>
    <mergeCell ref="Y143:Z143"/>
    <mergeCell ref="Y139:Z139"/>
    <mergeCell ref="AA145:AB145"/>
    <mergeCell ref="AA146:AB146"/>
    <mergeCell ref="AA147:AB147"/>
    <mergeCell ref="AA148:AB148"/>
    <mergeCell ref="W335:X335"/>
    <mergeCell ref="W338:X338"/>
    <mergeCell ref="Y339:Z339"/>
    <mergeCell ref="Y338:Z338"/>
    <mergeCell ref="AA433:AB433"/>
    <mergeCell ref="AA434:AB434"/>
    <mergeCell ref="AA435:AB435"/>
    <mergeCell ref="AA436:AB436"/>
    <mergeCell ref="Y436:Z436"/>
    <mergeCell ref="AA439:AB439"/>
    <mergeCell ref="AA440:AB440"/>
    <mergeCell ref="U441:V441"/>
    <mergeCell ref="W441:X441"/>
    <mergeCell ref="Y441:Z441"/>
    <mergeCell ref="AA437:AB437"/>
    <mergeCell ref="AA438:AB438"/>
    <mergeCell ref="AA441:AB441"/>
    <mergeCell ref="U440:V440"/>
    <mergeCell ref="Y446:Z446"/>
    <mergeCell ref="AA446:AB446"/>
    <mergeCell ref="W446:X446"/>
    <mergeCell ref="AA442:AB442"/>
    <mergeCell ref="Y442:Z442"/>
    <mergeCell ref="AA447:AB447"/>
    <mergeCell ref="Y447:Z447"/>
    <mergeCell ref="W448:X448"/>
    <mergeCell ref="Y448:Z448"/>
    <mergeCell ref="AA448:AB448"/>
    <mergeCell ref="X624:Z624"/>
    <mergeCell ref="Q643:S643"/>
    <mergeCell ref="B642:O642"/>
    <mergeCell ref="Q642:S642"/>
    <mergeCell ref="X639:Z639"/>
    <mergeCell ref="Q639:S639"/>
    <mergeCell ref="Q640:S640"/>
    <mergeCell ref="B639:O639"/>
    <mergeCell ref="T643:V643"/>
    <mergeCell ref="Q641:S641"/>
    <mergeCell ref="B671:J671"/>
    <mergeCell ref="N670:P670"/>
    <mergeCell ref="K671:M671"/>
    <mergeCell ref="K670:M670"/>
    <mergeCell ref="B641:O641"/>
    <mergeCell ref="B643:O643"/>
    <mergeCell ref="B644:O644"/>
    <mergeCell ref="B678:J678"/>
    <mergeCell ref="B675:J675"/>
    <mergeCell ref="K678:M678"/>
    <mergeCell ref="N678:P678"/>
    <mergeCell ref="N675:P675"/>
    <mergeCell ref="B677:J677"/>
    <mergeCell ref="B676:J676"/>
    <mergeCell ref="K682:M682"/>
    <mergeCell ref="N682:P682"/>
    <mergeCell ref="K684:M684"/>
    <mergeCell ref="N687:P687"/>
    <mergeCell ref="N684:P684"/>
    <mergeCell ref="N686:P686"/>
    <mergeCell ref="K683:M683"/>
    <mergeCell ref="N683:P683"/>
    <mergeCell ref="B685:J685"/>
    <mergeCell ref="N685:P685"/>
    <mergeCell ref="B686:J686"/>
    <mergeCell ref="K686:M686"/>
    <mergeCell ref="K685:M685"/>
    <mergeCell ref="Z688:AB688"/>
    <mergeCell ref="B688:J688"/>
    <mergeCell ref="K688:M688"/>
    <mergeCell ref="N688:P688"/>
    <mergeCell ref="Q688:S688"/>
    <mergeCell ref="T688:V688"/>
    <mergeCell ref="B689:J689"/>
    <mergeCell ref="W689:Y689"/>
    <mergeCell ref="W688:Y688"/>
    <mergeCell ref="B687:J687"/>
    <mergeCell ref="K687:M687"/>
    <mergeCell ref="N689:P689"/>
    <mergeCell ref="Q689:S689"/>
    <mergeCell ref="Q687:S687"/>
    <mergeCell ref="K689:M689"/>
    <mergeCell ref="W687:Y687"/>
    <mergeCell ref="B691:J691"/>
    <mergeCell ref="K691:M691"/>
    <mergeCell ref="B692:J692"/>
    <mergeCell ref="N691:P691"/>
    <mergeCell ref="B690:J690"/>
    <mergeCell ref="K690:M690"/>
    <mergeCell ref="N690:P690"/>
    <mergeCell ref="W690:Y690"/>
    <mergeCell ref="Z690:AB690"/>
    <mergeCell ref="Z691:AB691"/>
    <mergeCell ref="Z692:AB692"/>
    <mergeCell ref="K692:M692"/>
    <mergeCell ref="K693:M693"/>
    <mergeCell ref="N693:P693"/>
    <mergeCell ref="Q693:S693"/>
    <mergeCell ref="N692:P692"/>
    <mergeCell ref="Q692:S692"/>
    <mergeCell ref="K694:M694"/>
    <mergeCell ref="N694:P694"/>
    <mergeCell ref="Q694:S694"/>
    <mergeCell ref="T694:V694"/>
    <mergeCell ref="Q702:S702"/>
    <mergeCell ref="T702:V702"/>
    <mergeCell ref="X702:Z702"/>
    <mergeCell ref="Q704:S704"/>
    <mergeCell ref="B714:O714"/>
    <mergeCell ref="B712:O712"/>
    <mergeCell ref="E709:P709"/>
    <mergeCell ref="B705:O705"/>
    <mergeCell ref="B713:O713"/>
    <mergeCell ref="B703:O703"/>
    <mergeCell ref="Q710:V710"/>
    <mergeCell ref="X710:AB710"/>
    <mergeCell ref="Q711:S711"/>
    <mergeCell ref="T711:V711"/>
    <mergeCell ref="X711:Z711"/>
    <mergeCell ref="AA711:AB711"/>
    <mergeCell ref="Q705:S705"/>
    <mergeCell ref="T705:V705"/>
    <mergeCell ref="X705:Z705"/>
    <mergeCell ref="T691:V691"/>
    <mergeCell ref="W691:Y691"/>
    <mergeCell ref="W693:Y693"/>
    <mergeCell ref="AA714:AB714"/>
    <mergeCell ref="T712:V712"/>
    <mergeCell ref="X712:Z712"/>
    <mergeCell ref="T713:V713"/>
    <mergeCell ref="X713:Z713"/>
    <mergeCell ref="AA713:AB713"/>
    <mergeCell ref="AA705:AB705"/>
    <mergeCell ref="Q714:S714"/>
    <mergeCell ref="T714:V714"/>
    <mergeCell ref="X714:Z714"/>
    <mergeCell ref="Z693:AB693"/>
    <mergeCell ref="W694:Y694"/>
    <mergeCell ref="Z694:AB694"/>
    <mergeCell ref="Q712:S712"/>
    <mergeCell ref="Q713:S713"/>
    <mergeCell ref="AA702:AB702"/>
    <mergeCell ref="Q703:S703"/>
    <mergeCell ref="W158:X158"/>
    <mergeCell ref="W157:X157"/>
    <mergeCell ref="W156:X156"/>
    <mergeCell ref="Y155:Z155"/>
    <mergeCell ref="Y156:Z156"/>
    <mergeCell ref="Y157:Z157"/>
    <mergeCell ref="B185:K185"/>
    <mergeCell ref="B158:R158"/>
    <mergeCell ref="F164:K164"/>
    <mergeCell ref="L164:R164"/>
    <mergeCell ref="B165:G165"/>
    <mergeCell ref="B184:K184"/>
    <mergeCell ref="AA416:AB416"/>
    <mergeCell ref="AA419:AB419"/>
    <mergeCell ref="U419:V419"/>
    <mergeCell ref="W419:X419"/>
    <mergeCell ref="U418:V418"/>
    <mergeCell ref="W418:X418"/>
    <mergeCell ref="Y418:Z418"/>
    <mergeCell ref="AA418:AB418"/>
    <mergeCell ref="Y419:Z419"/>
    <mergeCell ref="AA417:AB417"/>
    <mergeCell ref="AA421:AB421"/>
    <mergeCell ref="U420:V420"/>
    <mergeCell ref="W420:X420"/>
    <mergeCell ref="Y420:Z420"/>
    <mergeCell ref="AA420:AB420"/>
    <mergeCell ref="U421:V421"/>
    <mergeCell ref="W421:X421"/>
    <mergeCell ref="AA423:AB423"/>
    <mergeCell ref="U424:V424"/>
    <mergeCell ref="W424:X424"/>
    <mergeCell ref="Y424:Z424"/>
    <mergeCell ref="AA424:AB424"/>
    <mergeCell ref="Y423:Z423"/>
    <mergeCell ref="AA425:AB425"/>
    <mergeCell ref="U426:V426"/>
    <mergeCell ref="W426:X426"/>
    <mergeCell ref="Y426:Z426"/>
    <mergeCell ref="AA426:AB426"/>
    <mergeCell ref="W425:X425"/>
    <mergeCell ref="Y425:Z425"/>
    <mergeCell ref="U425:V425"/>
    <mergeCell ref="AA427:AB427"/>
    <mergeCell ref="U428:V428"/>
    <mergeCell ref="W428:X428"/>
    <mergeCell ref="Y428:Z428"/>
    <mergeCell ref="AA428:AB428"/>
    <mergeCell ref="Y427:Z427"/>
    <mergeCell ref="AA449:AB449"/>
    <mergeCell ref="Y449:Z449"/>
    <mergeCell ref="W469:X469"/>
    <mergeCell ref="Y469:Z469"/>
    <mergeCell ref="AA469:AB469"/>
    <mergeCell ref="W455:X455"/>
    <mergeCell ref="Y452:AB452"/>
    <mergeCell ref="U452:X452"/>
    <mergeCell ref="Y456:Z456"/>
    <mergeCell ref="Y457:Z457"/>
    <mergeCell ref="U449:V449"/>
    <mergeCell ref="U458:V458"/>
    <mergeCell ref="U461:V461"/>
    <mergeCell ref="U462:V462"/>
    <mergeCell ref="U459:V459"/>
    <mergeCell ref="U460:V460"/>
    <mergeCell ref="U453:V453"/>
    <mergeCell ref="U463:V463"/>
    <mergeCell ref="U472:V472"/>
    <mergeCell ref="U465:V465"/>
    <mergeCell ref="U588:W588"/>
    <mergeCell ref="W470:X470"/>
    <mergeCell ref="X551:Z551"/>
    <mergeCell ref="U551:W551"/>
    <mergeCell ref="W531:Z531"/>
    <mergeCell ref="U566:W566"/>
    <mergeCell ref="S517:V517"/>
    <mergeCell ref="X596:Z596"/>
    <mergeCell ref="AA596:AB596"/>
    <mergeCell ref="AA588:AB588"/>
    <mergeCell ref="X603:Z603"/>
    <mergeCell ref="X590:Z590"/>
    <mergeCell ref="X597:Z597"/>
    <mergeCell ref="AA597:AB597"/>
    <mergeCell ref="Y417:Z417"/>
    <mergeCell ref="W155:X155"/>
    <mergeCell ref="W154:X154"/>
    <mergeCell ref="W439:X439"/>
    <mergeCell ref="Y438:Z438"/>
    <mergeCell ref="B196:AB196"/>
    <mergeCell ref="B197:R197"/>
    <mergeCell ref="B198:R198"/>
    <mergeCell ref="B157:R157"/>
    <mergeCell ref="S156:T156"/>
    <mergeCell ref="Y439:Z439"/>
    <mergeCell ref="Y437:Z437"/>
    <mergeCell ref="W442:X442"/>
    <mergeCell ref="W437:X437"/>
    <mergeCell ref="W438:X438"/>
    <mergeCell ref="W440:X440"/>
    <mergeCell ref="AA153:AB153"/>
    <mergeCell ref="Y153:Z153"/>
    <mergeCell ref="S146:T146"/>
    <mergeCell ref="S147:T147"/>
    <mergeCell ref="S152:T152"/>
    <mergeCell ref="AA149:AB149"/>
    <mergeCell ref="AA150:AB150"/>
    <mergeCell ref="AA151:AB151"/>
    <mergeCell ref="AA152:AB152"/>
    <mergeCell ref="U151:V151"/>
    <mergeCell ref="B147:R147"/>
    <mergeCell ref="B155:R155"/>
    <mergeCell ref="B145:R145"/>
    <mergeCell ref="B152:R152"/>
    <mergeCell ref="B148:R148"/>
    <mergeCell ref="B151:R151"/>
    <mergeCell ref="S208:T208"/>
    <mergeCell ref="S209:T209"/>
    <mergeCell ref="AA197:AB197"/>
    <mergeCell ref="AA205:AB205"/>
    <mergeCell ref="Y207:Z207"/>
    <mergeCell ref="Y197:Z197"/>
    <mergeCell ref="W197:X197"/>
    <mergeCell ref="W198:X198"/>
    <mergeCell ref="W199:X199"/>
    <mergeCell ref="W201:X201"/>
    <mergeCell ref="B156:R156"/>
    <mergeCell ref="Y154:Z154"/>
    <mergeCell ref="AA154:AB154"/>
    <mergeCell ref="AA155:AB155"/>
    <mergeCell ref="AA156:AB156"/>
    <mergeCell ref="U155:V155"/>
    <mergeCell ref="B214:R214"/>
    <mergeCell ref="B236:R236"/>
    <mergeCell ref="B230:R230"/>
    <mergeCell ref="B231:R231"/>
    <mergeCell ref="B232:R232"/>
    <mergeCell ref="B217:R217"/>
    <mergeCell ref="B233:R233"/>
    <mergeCell ref="B234:R234"/>
    <mergeCell ref="B228:R228"/>
    <mergeCell ref="B252:R252"/>
    <mergeCell ref="B253:R253"/>
    <mergeCell ref="B254:R254"/>
    <mergeCell ref="M354:O354"/>
    <mergeCell ref="B298:R298"/>
    <mergeCell ref="B299:R299"/>
    <mergeCell ref="B342:AB342"/>
    <mergeCell ref="AA338:AB338"/>
    <mergeCell ref="Y335:Z335"/>
    <mergeCell ref="AA335:AB335"/>
    <mergeCell ref="AA336:AB336"/>
    <mergeCell ref="O57:AB57"/>
    <mergeCell ref="S291:T291"/>
    <mergeCell ref="B331:T331"/>
    <mergeCell ref="B300:R300"/>
    <mergeCell ref="B317:T317"/>
    <mergeCell ref="B313:T313"/>
    <mergeCell ref="B281:R281"/>
    <mergeCell ref="W291:X291"/>
    <mergeCell ref="W294:X294"/>
    <mergeCell ref="AA414:AB414"/>
    <mergeCell ref="U415:V415"/>
    <mergeCell ref="Y415:Z415"/>
    <mergeCell ref="X615:Z615"/>
    <mergeCell ref="AA615:AB615"/>
    <mergeCell ref="U591:W591"/>
    <mergeCell ref="Y440:Z440"/>
    <mergeCell ref="Y483:Z483"/>
    <mergeCell ref="W449:X449"/>
    <mergeCell ref="Y421:Z421"/>
    <mergeCell ref="T704:V704"/>
    <mergeCell ref="X704:Z704"/>
    <mergeCell ref="AA704:AB704"/>
    <mergeCell ref="T692:V692"/>
    <mergeCell ref="W692:Y692"/>
    <mergeCell ref="T703:V703"/>
    <mergeCell ref="X703:Z703"/>
    <mergeCell ref="AA703:AB703"/>
    <mergeCell ref="Z697:AB697"/>
    <mergeCell ref="T701:V701"/>
    <mergeCell ref="Z689:AB689"/>
    <mergeCell ref="T690:V690"/>
    <mergeCell ref="T615:V615"/>
    <mergeCell ref="O588:Q588"/>
    <mergeCell ref="R589:T589"/>
    <mergeCell ref="O589:Q589"/>
    <mergeCell ref="Q608:S608"/>
    <mergeCell ref="T607:V607"/>
    <mergeCell ref="T608:V608"/>
    <mergeCell ref="Q607:S607"/>
    <mergeCell ref="B12:H12"/>
    <mergeCell ref="B520:D520"/>
    <mergeCell ref="C615:F615"/>
    <mergeCell ref="Q615:S615"/>
    <mergeCell ref="B574:E574"/>
    <mergeCell ref="L595:N595"/>
    <mergeCell ref="F591:H591"/>
    <mergeCell ref="M415:O415"/>
    <mergeCell ref="M414:O414"/>
    <mergeCell ref="C57:G57"/>
  </mergeCells>
  <conditionalFormatting sqref="S292:S296 S202:S205 W287:W291 S194:S195 T238:T239 T141 S139:S158 T158 S270:T270 T241:T242 U152:U153 T151:T154 T233:T236 S207:S242 T215:T218 T224:T226 T230 U208:U209 U213 U217:U218 T222:U222 U225:U226 U234:U236 U238 T251 Y261:Y262 U250:V251 U253:V260 Y265:Z266 S267:T268 T265:T266 Y282 S250:S266 T253:T263 S269 S271:S273 Y270:Z281 S280 S281:T283 W261:W262 Y250:Z260 U261:U262 W264:W267 Y267 U264:U267 Y299:Z300 W284 W281:W282 U269:U270 S284:S287 S288:U291 Y285:Z296 U284 W297 Y297 W273:W279 W269:W270 S274:U279 U281:U282 S297:T300 U297">
    <cfRule type="cellIs" priority="1" dxfId="0" operator="equal" stopIfTrue="1">
      <formula>0</formula>
    </cfRule>
  </conditionalFormatting>
  <printOptions/>
  <pageMargins left="0.3937007874015748" right="0" top="0.6692913385826772" bottom="0.31496062992125984" header="0.1968503937007874" footer="0.1968503937007874"/>
  <pageSetup horizontalDpi="600" verticalDpi="600" orientation="portrait" paperSize="9" scale="83" r:id="rId1"/>
  <headerFooter alignWithMargins="0">
    <oddHeader>&amp;C&amp;"Times New Roman,Bold Italic"&amp;11AS"Tosmare shipyard"                                                                                                                                                                                report  for 6 m. of 2007</oddHeader>
    <oddFooter>&amp;R&amp;P</oddFooter>
  </headerFooter>
  <rowBreaks count="15" manualBreakCount="15">
    <brk id="25" max="255" man="1"/>
    <brk id="76" max="255" man="1"/>
    <brk id="132" max="255" man="1"/>
    <brk id="183" max="255" man="1"/>
    <brk id="244" max="255" man="1"/>
    <brk id="305" max="255" man="1"/>
    <brk id="348" max="255" man="1"/>
    <brk id="389" max="255" man="1"/>
    <brk id="450" max="255" man="1"/>
    <brk id="503" max="255" man="1"/>
    <brk id="541" max="255" man="1"/>
    <brk id="581" max="255" man="1"/>
    <brk id="644" max="255" man="1"/>
    <brk id="682" max="255" man="1"/>
    <brk id="7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J11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0" customWidth="1"/>
  </cols>
  <sheetData>
    <row r="5" spans="1:10" ht="15.75" customHeight="1">
      <c r="A5" t="s">
        <v>327</v>
      </c>
      <c r="B5" s="729" t="s">
        <v>343</v>
      </c>
      <c r="C5" s="729"/>
      <c r="D5" s="729"/>
      <c r="E5" s="729"/>
      <c r="F5" s="729"/>
      <c r="G5" s="729"/>
      <c r="H5" s="729"/>
      <c r="I5" s="729"/>
      <c r="J5" s="729"/>
    </row>
    <row r="6" spans="1:10" ht="16.5" customHeight="1">
      <c r="A6" t="s">
        <v>328</v>
      </c>
      <c r="B6" s="729" t="s">
        <v>344</v>
      </c>
      <c r="C6" s="729"/>
      <c r="D6" s="729"/>
      <c r="E6" s="729"/>
      <c r="F6" s="729"/>
      <c r="G6" s="729"/>
      <c r="H6" s="729"/>
      <c r="I6" s="729"/>
      <c r="J6" s="729"/>
    </row>
    <row r="7" spans="1:10" ht="28.5" customHeight="1">
      <c r="A7" t="s">
        <v>329</v>
      </c>
      <c r="B7" s="728" t="s">
        <v>345</v>
      </c>
      <c r="C7" s="728"/>
      <c r="D7" s="728"/>
      <c r="E7" s="728"/>
      <c r="F7" s="728"/>
      <c r="G7" s="728"/>
      <c r="H7" s="728"/>
      <c r="I7" s="728"/>
      <c r="J7" s="728"/>
    </row>
    <row r="8" spans="2:10" ht="28.5" customHeight="1">
      <c r="B8" s="728" t="s">
        <v>346</v>
      </c>
      <c r="C8" s="728"/>
      <c r="D8" s="728"/>
      <c r="E8" s="728"/>
      <c r="F8" s="728"/>
      <c r="G8" s="728"/>
      <c r="H8" s="728"/>
      <c r="I8" s="728"/>
      <c r="J8" s="728"/>
    </row>
    <row r="9" spans="1:10" ht="27.75" customHeight="1">
      <c r="A9" t="s">
        <v>330</v>
      </c>
      <c r="B9" s="728" t="s">
        <v>347</v>
      </c>
      <c r="C9" s="728"/>
      <c r="D9" s="728"/>
      <c r="E9" s="728"/>
      <c r="F9" s="728"/>
      <c r="G9" s="728"/>
      <c r="H9" s="728"/>
      <c r="I9" s="728"/>
      <c r="J9" s="728"/>
    </row>
    <row r="10" spans="1:10" ht="27.75" customHeight="1">
      <c r="A10" t="s">
        <v>331</v>
      </c>
      <c r="B10" s="727" t="s">
        <v>348</v>
      </c>
      <c r="C10" s="727"/>
      <c r="D10" s="727"/>
      <c r="E10" s="727"/>
      <c r="F10" s="727"/>
      <c r="G10" s="727"/>
      <c r="H10" s="727"/>
      <c r="I10" s="727"/>
      <c r="J10" s="727"/>
    </row>
    <row r="11" spans="1:10" ht="29.25" customHeight="1">
      <c r="A11" t="s">
        <v>332</v>
      </c>
      <c r="B11" s="728" t="s">
        <v>349</v>
      </c>
      <c r="C11" s="728"/>
      <c r="D11" s="728"/>
      <c r="E11" s="728"/>
      <c r="F11" s="728"/>
      <c r="G11" s="728"/>
      <c r="H11" s="728"/>
      <c r="I11" s="728"/>
      <c r="J11" s="728"/>
    </row>
  </sheetData>
  <mergeCells count="7">
    <mergeCell ref="B10:J10"/>
    <mergeCell ref="B11:J11"/>
    <mergeCell ref="B9:J9"/>
    <mergeCell ref="B5:J5"/>
    <mergeCell ref="B6:J6"/>
    <mergeCell ref="B7:J7"/>
    <mergeCell ref="B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 Revision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 Kibermanis</dc:creator>
  <cp:keywords/>
  <dc:description/>
  <cp:lastModifiedBy>Kuzmina</cp:lastModifiedBy>
  <cp:lastPrinted>2007-08-31T08:51:15Z</cp:lastPrinted>
  <dcterms:created xsi:type="dcterms:W3CDTF">2004-07-26T12:01:07Z</dcterms:created>
  <dcterms:modified xsi:type="dcterms:W3CDTF">2007-08-31T08:59:40Z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-1487051903</vt:i4>
  </property>
  <property fmtid="{D5CDD505-2E9C-101B-9397-08002B2CF9AE}" pid="3" name="_EmailSubject">
    <vt:lpwstr>MRI GP</vt:lpwstr>
  </property>
  <property fmtid="{D5CDD505-2E9C-101B-9397-08002B2CF9AE}" pid="4" name="_AuthorEmail">
    <vt:lpwstr>simona@revision.lv</vt:lpwstr>
  </property>
  <property fmtid="{D5CDD505-2E9C-101B-9397-08002B2CF9AE}" pid="5" name="_AuthorEmailDisplayName">
    <vt:lpwstr>Simona</vt:lpwstr>
  </property>
  <property fmtid="{D5CDD505-2E9C-101B-9397-08002B2CF9AE}" pid="6" name="_PreviousAdHocReviewCycleID">
    <vt:i4>-407941522</vt:i4>
  </property>
  <property fmtid="{D5CDD505-2E9C-101B-9397-08002B2CF9AE}" pid="7" name="_ReviewingToolsShownOnce">
    <vt:lpwstr/>
  </property>
</Properties>
</file>