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LookupValues!$AA$2:$AA$282</definedName>
    <definedName name="CouponBondIssuersTable">LookupValues!$AA$2:$AB$290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<sst xmlns="http://schemas.openxmlformats.org/spreadsheetml/2006/main" count="2952" uniqueCount="1885">
  <si>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</si>
  <si>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</si>
  <si>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</si>
  <si>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</si>
  <si>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</si>
  <si>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</si>
  <si>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</si>
  <si>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</si>
  <si>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</si>
  <si>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</si>
  <si>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</si>
  <si>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</si>
  <si>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</si>
  <si>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</si>
  <si>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</si>
  <si>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</si>
  <si>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</si>
  <si>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</si>
  <si>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</si>
  <si>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</si>
  <si>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</si>
  <si>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</si>
  <si>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</si>
  <si>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</si>
  <si>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</si>
  <si>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</si>
  <si>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</si>
  <si>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</si>
  <si>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</si>
  <si>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</si>
  <si>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</si>
  <si>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</si>
  <si>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</si>
  <si>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</si>
  <si>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</si>
  <si>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</si>
  <si>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</si>
  <si>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</si>
  <si>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</si>
  <si>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</si>
  <si>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</si>
  <si>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</si>
  <si>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</si>
  <si>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</si>
  <si>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</si>
  <si>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</si>
  <si>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</si>
  <si>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</si>
  <si>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</si>
  <si>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</si>
  <si>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</si>
  <si>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</si>
  <si>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</si>
  <si>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</si>
  <si>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</si>
  <si>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</si>
  <si>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</si>
  <si>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</si>
  <si>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</si>
  <si>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</si>
  <si>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</si>
  <si>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</si>
  <si>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</si>
  <si>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</si>
  <si>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</si>
  <si>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</si>
  <si>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</si>
  <si>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</si>
  <si>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</si>
  <si>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</si>
  <si>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</si>
  <si>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</si>
  <si>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</si>
  <si>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</si>
  <si>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</si>
  <si>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</si>
  <si>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</si>
  <si>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</si>
  <si>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</si>
  <si>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</si>
  <si>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</si>
  <si>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</si>
  <si>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</si>
  <si>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</si>
  <si>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</si>
  <si>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</si>
  <si>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</si>
  <si>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</si>
  <si>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</si>
  <si>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</si>
  <si>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</si>
  <si>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</si>
  <si>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</si>
  <si>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</si>
  <si>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</si>
  <si>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</si>
  <si>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</si>
  <si>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</si>
  <si>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</si>
  <si>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</si>
  <si>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</si>
  <si>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</si>
  <si>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</si>
  <si>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</si>
  <si>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</si>
  <si>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</si>
  <si>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</si>
  <si>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</si>
  <si>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</si>
  <si>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</si>
  <si>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</si>
  <si>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</si>
  <si>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</si>
  <si>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</si>
  <si>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</si>
  <si>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</si>
  <si>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</si>
  <si>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</si>
  <si>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</si>
  <si>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</si>
  <si>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</si>
  <si>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</si>
  <si>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</si>
  <si>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</si>
  <si>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</si>
  <si>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</si>
  <si>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</si>
  <si>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</si>
  <si>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</si>
  <si>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</si>
  <si>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</si>
  <si>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</si>
  <si>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</si>
  <si>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</si>
  <si>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</si>
  <si>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</si>
  <si>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</si>
  <si>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</si>
  <si>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</si>
  <si>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</si>
  <si>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</si>
  <si>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</si>
  <si>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</si>
  <si>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</si>
  <si>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</si>
  <si>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</si>
  <si>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</si>
  <si>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</si>
  <si>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</si>
  <si>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</si>
  <si>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</si>
  <si>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</si>
  <si>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</si>
  <si>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</si>
  <si>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</si>
  <si>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</si>
  <si>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</si>
  <si>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</si>
  <si>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</si>
  <si>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</si>
  <si>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</si>
  <si>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</si>
  <si>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</si>
  <si>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</si>
  <si>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</si>
  <si>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</si>
  <si>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</si>
  <si>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</si>
  <si>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</si>
  <si>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</si>
  <si>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</si>
  <si>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</si>
  <si>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</si>
  <si>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</si>
  <si>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</si>
  <si>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</si>
  <si>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</si>
  <si>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</si>
  <si>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</si>
  <si>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</si>
  <si>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</si>
  <si>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</si>
  <si>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</si>
  <si>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</si>
  <si>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</si>
  <si>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</si>
  <si>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</si>
  <si>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</si>
  <si>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</si>
  <si>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</si>
  <si>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</si>
  <si>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</si>
  <si>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</si>
  <si>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</si>
  <si>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</si>
  <si>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</si>
  <si>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</si>
  <si>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</si>
  <si>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</si>
  <si>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</si>
  <si>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</si>
  <si>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</si>
  <si>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</si>
  <si>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</si>
  <si>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</si>
  <si>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</si>
  <si>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</si>
  <si>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</si>
  <si>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</si>
  <si>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</si>
  <si>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</si>
  <si>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</si>
  <si>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</si>
  <si>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</si>
  <si>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</si>
  <si>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</si>
  <si>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</si>
  <si>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</si>
  <si>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</si>
  <si>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</si>
  <si>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</si>
  <si>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</si>
  <si>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</si>
  <si>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</si>
  <si>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</si>
  <si>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</si>
  <si>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</si>
  <si>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</si>
  <si>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</si>
  <si>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</si>
  <si>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</si>
  <si>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</si>
  <si>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</si>
  <si>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</si>
  <si>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</si>
  <si>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</si>
  <si>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</si>
  <si>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</si>
  <si>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</si>
  <si>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</si>
  <si>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</si>
  <si>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</si>
  <si>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</si>
  <si>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</si>
  <si>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</si>
  <si>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</si>
  <si>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</si>
  <si>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</si>
  <si>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</si>
  <si>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</si>
  <si>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</si>
  <si>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</si>
  <si>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</si>
  <si>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</si>
  <si>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</si>
  <si>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</si>
  <si>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</si>
  <si>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</si>
  <si>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</si>
  <si>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</si>
  <si>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</si>
  <si>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</si>
  <si>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</si>
  <si>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</si>
  <si>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</si>
  <si>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</si>
  <si>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</si>
  <si>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</si>
  <si>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</si>
  <si>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</si>
  <si>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</si>
  <si>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</si>
  <si>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</si>
  <si>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</si>
  <si>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</si>
  <si>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</si>
  <si>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</si>
  <si>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</si>
  <si>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</si>
  <si>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</si>
  <si>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</si>
  <si>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</si>
  <si>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</si>
  <si>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</si>
  <si>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</si>
  <si>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</si>
  <si>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</si>
  <si>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</si>
  <si>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</si>
  <si>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</si>
  <si>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</si>
  <si>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</si>
  <si>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</si>
  <si>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</si>
  <si>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</si>
  <si>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</si>
  <si>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</si>
  <si>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</si>
  <si>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</si>
  <si>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</si>
  <si>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</si>
  <si>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</si>
  <si>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</si>
  <si>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</si>
  <si>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</si>
  <si>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</si>
  <si>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</si>
  <si>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</si>
  <si>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</si>
  <si>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</si>
  <si>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</si>
  <si>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</si>
  <si>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</si>
  <si>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</si>
  <si>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</si>
  <si>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</si>
  <si>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</si>
  <si>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</si>
  <si>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</si>
  <si>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</si>
  <si>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</si>
  <si>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</si>
  <si>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</si>
  <si>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</si>
  <si>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</si>
  <si>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</si>
  <si>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</si>
  <si>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</si>
  <si>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</si>
  <si>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</si>
  <si>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</si>
  <si>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</si>
  <si>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</si>
  <si>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</si>
  <si>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</si>
  <si>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</si>
  <si>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</si>
  <si>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</si>
  <si>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</si>
  <si>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</si>
  <si>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</si>
  <si>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</si>
  <si>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</si>
  <si>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</si>
  <si>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</si>
  <si>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</si>
  <si>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</si>
  <si>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</si>
  <si>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</si>
  <si>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</si>
  <si>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</si>
  <si>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</si>
  <si>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</si>
  <si>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</si>
  <si>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</si>
  <si>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</si>
  <si>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</si>
  <si>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</si>
  <si>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</si>
  <si>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</si>
  <si>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</si>
  <si>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</si>
  <si>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</si>
  <si>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</si>
  <si>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</si>
  <si>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</si>
  <si>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</si>
  <si>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</si>
  <si>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</si>
  <si>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</si>
  <si>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</si>
  <si>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</si>
  <si>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</si>
  <si>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</si>
  <si>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</si>
  <si>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</si>
  <si>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</si>
  <si>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</si>
  <si>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</si>
  <si>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</si>
  <si>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</si>
  <si>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</si>
  <si>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</si>
  <si>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</si>
  <si>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</si>
  <si>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</si>
  <si>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</si>
  <si>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</si>
  <si>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</si>
  <si>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</si>
  <si>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</si>
  <si>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</si>
  <si>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</si>
  <si>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</si>
  <si>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</si>
  <si>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</si>
  <si>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</si>
  <si>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</si>
  <si>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</si>
  <si>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</si>
  <si>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</si>
  <si>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</si>
  <si>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</si>
  <si>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</si>
  <si>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</si>
  <si>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</si>
  <si>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</si>
  <si>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</si>
  <si>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</si>
  <si>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</si>
  <si>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</si>
  <si>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</si>
  <si>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</si>
  <si>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</si>
  <si>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</si>
  <si>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</si>
  <si>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</si>
  <si>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</si>
  <si>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</si>
  <si>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</si>
  <si>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</si>
  <si>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</si>
  <si>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</si>
  <si>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</si>
  <si>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</si>
  <si>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</si>
  <si>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</si>
  <si>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</si>
  <si>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</si>
  <si>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</si>
  <si>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</si>
  <si>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</si>
  <si>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</si>
  <si>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</si>
  <si>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</si>
  <si>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</si>
  <si>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</si>
  <si>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</si>
  <si>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</si>
  <si>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</si>
  <si>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</si>
  <si>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</si>
  <si>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</si>
  <si>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</si>
  <si>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</si>
  <si>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</si>
  <si>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</si>
  <si>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</si>
  <si>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</si>
  <si>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</si>
  <si>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</si>
  <si>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</si>
  <si>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</si>
  <si>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</si>
  <si>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</si>
  <si>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</si>
  <si>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</si>
  <si>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</si>
  <si>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</si>
  <si>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</si>
  <si>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</si>
  <si>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</si>
  <si>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</si>
  <si>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</si>
  <si>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</si>
  <si>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</si>
  <si>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</si>
  <si>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</si>
  <si>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</si>
  <si>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</si>
  <si>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</si>
  <si>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</si>
  <si>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</si>
  <si>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</si>
  <si>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</si>
  <si>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</si>
  <si>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</si>
  <si>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</si>
  <si>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</si>
  <si>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</si>
  <si>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</si>
  <si>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</si>
  <si>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</si>
  <si>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</si>
  <si>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</si>
  <si>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</si>
  <si>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</si>
  <si>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</si>
  <si>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</si>
  <si>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</si>
  <si>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</si>
  <si>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</si>
  <si>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</si>
  <si>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</si>
  <si>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</si>
  <si>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</si>
  <si>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</si>
  <si>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</si>
  <si>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</si>
  <si>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</si>
  <si>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</si>
  <si>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</si>
  <si>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</si>
  <si>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</si>
  <si>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</si>
  <si>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</si>
  <si>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</si>
  <si>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</si>
  <si>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</si>
  <si>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</si>
  <si>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</si>
  <si>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</si>
  <si>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</si>
  <si>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</si>
  <si>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</si>
  <si>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</si>
  <si>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</si>
  <si>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</si>
  <si>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</si>
  <si>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</si>
  <si>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</si>
  <si>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</si>
  <si>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</si>
  <si>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</si>
  <si>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</si>
  <si>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</si>
  <si>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</si>
  <si>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</si>
  <si>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</si>
  <si>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</si>
  <si>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</si>
  <si>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</si>
  <si>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</si>
  <si>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</si>
  <si>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</si>
  <si>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</si>
  <si>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</si>
  <si>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</si>
  <si>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</si>
  <si>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</si>
  <si>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</si>
  <si>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</si>
  <si>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</si>
  <si>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</si>
  <si>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</si>
  <si>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</si>
  <si>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</si>
  <si>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</si>
  <si>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</si>
  <si>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</si>
  <si>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</si>
  <si>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</si>
  <si>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</si>
  <si>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</si>
  <si>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</si>
  <si>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</si>
  <si>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</si>
  <si>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</si>
  <si>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</si>
  <si>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</si>
  <si>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</si>
  <si>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</si>
  <si>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</si>
  <si>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</si>
  <si>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</si>
  <si>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</si>
  <si>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</si>
  <si>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</si>
  <si>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</si>
  <si>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</si>
  <si>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</si>
  <si>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</si>
  <si>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</si>
  <si>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</si>
  <si>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</si>
  <si>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</si>
  <si>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</si>
  <si>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</si>
  <si>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</si>
  <si>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</si>
  <si>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</si>
  <si>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</si>
  <si>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</si>
  <si>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</si>
  <si>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</si>
  <si>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</si>
  <si>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</si>
  <si>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</si>
  <si>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</si>
  <si>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</si>
  <si>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</si>
  <si>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</si>
  <si>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</si>
  <si>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</si>
  <si>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</si>
  <si>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</si>
  <si>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</si>
  <si>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</si>
  <si>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</si>
  <si>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</si>
  <si>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</si>
  <si>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</si>
  <si>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</si>
  <si>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</si>
  <si>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</si>
  <si>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</si>
  <si>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</si>
  <si>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</si>
  <si>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</si>
  <si>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</si>
  <si>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</si>
  <si>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</si>
  <si>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</si>
  <si>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</si>
  <si>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</si>
  <si>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</si>
  <si>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</si>
  <si>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</si>
  <si>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</si>
  <si>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</si>
  <si>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</si>
  <si>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</si>
  <si>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</si>
  <si>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</si>
  <si>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</si>
  <si>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</si>
  <si>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</si>
  <si>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</si>
  <si>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</si>
  <si>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</si>
  <si>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</si>
  <si>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</si>
  <si>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</si>
  <si>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</si>
  <si>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</si>
  <si>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</si>
  <si>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</si>
  <si>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</si>
  <si>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</si>
  <si>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</si>
  <si>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</si>
  <si>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</si>
  <si>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</si>
  <si>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</si>
  <si>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</si>
  <si>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</si>
  <si>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</si>
  <si>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</si>
  <si>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</si>
  <si>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</si>
  <si>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</si>
  <si>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</si>
  <si>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</si>
  <si>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</si>
  <si>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</si>
  <si>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</si>
  <si>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</si>
  <si>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</si>
  <si>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</si>
  <si>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</si>
  <si>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</si>
  <si>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</si>
  <si>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</si>
  <si>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</si>
  <si>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</si>
  <si>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</si>
  <si>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</si>
  <si>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</si>
  <si>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</si>
  <si>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</si>
  <si>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</si>
  <si>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</si>
  <si>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</si>
  <si>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</si>
  <si>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</si>
  <si>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</si>
  <si>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</si>
  <si>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</si>
  <si>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</si>
  <si>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</si>
  <si>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</si>
  <si>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</si>
  <si>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</si>
  <si>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</si>
  <si>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</si>
  <si>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</si>
  <si>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</si>
  <si>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</si>
  <si>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</si>
  <si>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</si>
  <si>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</si>
  <si>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</si>
  <si>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</si>
  <si>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</si>
  <si>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</si>
  <si>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</si>
  <si>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</si>
  <si>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</si>
  <si>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</si>
  <si>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</si>
  <si>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</si>
  <si>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</si>
  <si>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</si>
  <si>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</si>
  <si>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</si>
  <si>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</si>
  <si>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</si>
  <si>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</si>
  <si>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</si>
  <si>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</si>
  <si>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</si>
  <si>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</si>
  <si>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</si>
  <si>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</si>
  <si>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</si>
  <si>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</si>
  <si>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</si>
  <si>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</si>
  <si>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</si>
  <si>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</si>
  <si>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</si>
  <si>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</si>
  <si>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</si>
  <si>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</si>
  <si>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</si>
  <si>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</si>
  <si>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</si>
  <si>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</si>
  <si>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</si>
  <si>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</si>
  <si>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</si>
  <si>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</si>
  <si>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</si>
  <si>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</si>
  <si>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</si>
  <si>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</si>
  <si>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</si>
  <si>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</si>
  <si>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</si>
  <si>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</si>
  <si>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</si>
  <si>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</si>
  <si>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</si>
  <si>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</si>
  <si>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</si>
  <si>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</si>
  <si>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</si>
  <si>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</si>
  <si>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</si>
  <si>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</si>
  <si>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</si>
  <si>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</si>
  <si>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</si>
  <si>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</si>
  <si>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</si>
  <si>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</si>
  <si>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</si>
  <si>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</si>
  <si>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</si>
  <si>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</si>
  <si>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</si>
  <si>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</si>
  <si>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</si>
  <si>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</si>
  <si>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</si>
  <si>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</si>
  <si>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</si>
  <si>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</si>
  <si>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</si>
  <si>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</si>
  <si>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</si>
  <si>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</si>
  <si>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</si>
  <si>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</si>
  <si>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</si>
  <si>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</si>
  <si>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</si>
  <si>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</si>
  <si>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</si>
  <si>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</si>
  <si>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</si>
  <si>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</si>
  <si>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</si>
  <si>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</si>
  <si>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</si>
  <si>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</si>
  <si>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</si>
  <si>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</si>
  <si>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</si>
  <si>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</si>
  <si>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</si>
  <si>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</si>
  <si>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</si>
  <si>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</si>
  <si>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</si>
  <si>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</si>
  <si>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</si>
  <si>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</si>
  <si>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</si>
  <si>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</si>
  <si>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</si>
  <si>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</si>
  <si>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</si>
  <si>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</si>
  <si>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</si>
  <si>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</si>
  <si>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</si>
  <si>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</si>
  <si>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</si>
  <si>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</si>
  <si>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</si>
  <si>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</si>
  <si>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</si>
  <si>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</si>
  <si>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</si>
  <si>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</si>
  <si>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</si>
  <si>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</si>
  <si>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</si>
  <si>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</si>
  <si>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</si>
  <si>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</si>
  <si>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</si>
  <si>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</si>
  <si>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</si>
  <si>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</si>
  <si>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</si>
  <si>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</si>
  <si>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</si>
  <si>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</si>
  <si>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</si>
  <si>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</si>
  <si>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</si>
  <si>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</si>
  <si>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</si>
  <si>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</si>
  <si>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</si>
  <si>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</si>
  <si>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</si>
  <si>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</si>
  <si>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</si>
  <si>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</si>
  <si>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</si>
  <si>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</si>
  <si>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</si>
  <si>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</si>
  <si>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</si>
  <si>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</si>
  <si>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</si>
  <si>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</si>
  <si>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</si>
  <si>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</si>
  <si>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</si>
  <si>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</si>
  <si>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</si>
  <si>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</si>
  <si>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</si>
  <si>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</si>
  <si>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</si>
  <si>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</si>
  <si>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</si>
  <si>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</si>
  <si>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</si>
  <si>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</si>
  <si>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</si>
  <si>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</si>
  <si>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</si>
  <si>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</si>
  <si>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</si>
  <si>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</si>
  <si>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</si>
  <si>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</si>
  <si>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</si>
  <si>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</si>
  <si>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</si>
  <si>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</si>
  <si>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</si>
  <si>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</si>
  <si>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</si>
  <si>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</si>
  <si>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</si>
  <si>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</si>
  <si>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</si>
  <si>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</si>
  <si>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</si>
  <si>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</si>
  <si>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</si>
  <si>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</si>
  <si>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</si>
  <si>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</si>
  <si>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</si>
  <si>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</si>
  <si>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</si>
  <si>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</si>
  <si>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</si>
  <si>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</si>
  <si>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</si>
  <si>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</si>
  <si>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</si>
  <si>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</si>
  <si>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</si>
  <si>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</si>
  <si>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</si>
  <si>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</si>
  <si>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</si>
  <si>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</si>
  <si>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</si>
  <si>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</si>
  <si>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</si>
  <si>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</si>
  <si>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</si>
  <si>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</si>
  <si>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</si>
  <si>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</si>
  <si>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</si>
  <si>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</si>
  <si>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</si>
  <si>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</si>
  <si>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</si>
  <si>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</si>
  <si>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</si>
  <si>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</si>
  <si>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</si>
  <si>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</si>
  <si>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</si>
  <si>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</si>
  <si>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</si>
  <si>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</si>
  <si>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</si>
  <si>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</si>
  <si>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</si>
  <si>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</si>
  <si>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</si>
  <si>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</si>
  <si>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</si>
  <si>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</si>
  <si>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</si>
  <si>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</si>
  <si>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</si>
  <si>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</si>
  <si>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</si>
  <si>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</si>
  <si>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</si>
  <si>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</si>
  <si>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</si>
  <si>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</si>
  <si>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</si>
  <si>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</si>
  <si>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</si>
  <si>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</si>
  <si>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</si>
  <si>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</si>
  <si>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</si>
  <si>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</si>
  <si>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</si>
  <si>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</si>
  <si>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</si>
  <si>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</si>
  <si>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</si>
  <si>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</si>
  <si>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</si>
  <si>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</si>
  <si>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</si>
  <si>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</si>
  <si>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</si>
  <si>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</si>
  <si>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</si>
  <si>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</si>
  <si>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</si>
  <si>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</si>
  <si>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</si>
  <si>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</si>
  <si>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</si>
  <si>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</si>
  <si>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</si>
  <si>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</si>
  <si>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</si>
  <si>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</si>
  <si>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</si>
  <si>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</si>
  <si>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</si>
  <si>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</si>
  <si>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</si>
  <si>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</si>
  <si>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</si>
  <si>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</si>
  <si>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</si>
  <si>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</si>
  <si>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</si>
  <si>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</si>
  <si>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</si>
  <si>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</si>
  <si>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</si>
  <si>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</si>
  <si>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</si>
  <si>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</si>
  <si>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</si>
  <si>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</si>
  <si>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</si>
  <si>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</si>
  <si>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</si>
  <si>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</si>
  <si>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</si>
  <si>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</si>
  <si>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</si>
  <si>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</si>
  <si>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</si>
  <si>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</si>
  <si>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</si>
  <si>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</si>
  <si>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</si>
  <si>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</si>
  <si>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</si>
  <si>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</si>
  <si>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</si>
  <si>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</si>
  <si>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</si>
  <si>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</si>
  <si>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</si>
  <si>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</si>
  <si>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</si>
  <si>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</si>
  <si>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</si>
  <si>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</si>
  <si>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</si>
  <si>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</si>
  <si>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</si>
  <si>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</si>
  <si>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</si>
  <si>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</si>
  <si>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</si>
  <si>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</si>
  <si>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</si>
  <si>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</si>
  <si>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</si>
  <si>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</si>
  <si>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</si>
  <si>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</si>
  <si>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</si>
  <si>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</si>
  <si>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</si>
  <si>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</si>
  <si>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</si>
  <si>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</si>
  <si>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</si>
  <si>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</si>
  <si>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</si>
  <si>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</si>
  <si>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</si>
  <si>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</si>
  <si>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</si>
  <si>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</si>
  <si>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</si>
  <si>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</si>
  <si>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</si>
  <si>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</si>
  <si>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</si>
  <si>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</si>
  <si>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</si>
  <si>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</si>
  <si>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</si>
  <si>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</si>
  <si>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</si>
  <si>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</si>
  <si>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</si>
  <si>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</si>
  <si>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</si>
  <si>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</si>
  <si>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</si>
  <si>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</si>
  <si>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</si>
  <si>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</si>
  <si>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</si>
  <si>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</si>
  <si>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</si>
  <si>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</si>
  <si>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</si>
  <si>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</si>
  <si>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</si>
  <si>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</si>
  <si>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</si>
  <si>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</si>
  <si>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</si>
  <si>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</si>
  <si>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</si>
  <si>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</si>
  <si>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</si>
  <si>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</si>
  <si>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</si>
  <si>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</si>
  <si>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</si>
  <si>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</si>
  <si>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</si>
  <si>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</si>
  <si>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</si>
  <si>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</si>
  <si>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</si>
  <si>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</si>
  <si>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</si>
  <si>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</si>
  <si>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</si>
  <si>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</si>
  <si>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</si>
  <si>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</si>
  <si>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</si>
  <si>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</si>
  <si>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</si>
  <si>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</si>
  <si>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</si>
  <si>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</si>
  <si>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</si>
  <si>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</si>
  <si>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</si>
  <si>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</si>
  <si>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</si>
  <si>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</si>
  <si>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</si>
  <si>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</si>
  <si>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</si>
  <si>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</si>
  <si>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</si>
  <si>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</si>
  <si>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</si>
  <si>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</si>
  <si>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</si>
  <si>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</si>
  <si>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</si>
  <si>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</si>
  <si>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</si>
  <si>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</si>
  <si>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</si>
  <si>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</si>
  <si>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</si>
  <si>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</si>
  <si>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</si>
  <si>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</si>
  <si>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</si>
  <si>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</si>
  <si>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</si>
  <si>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</si>
  <si>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</si>
  <si>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</si>
  <si>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</si>
  <si>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</si>
  <si>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</si>
  <si>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</si>
  <si>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</si>
  <si>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</si>
  <si>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</si>
  <si>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</si>
  <si>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</si>
  <si>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</si>
  <si>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</si>
  <si>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</si>
  <si>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</si>
  <si>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</si>
  <si>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</si>
  <si>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</si>
  <si>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</si>
  <si>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</si>
  <si>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</si>
  <si>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</si>
  <si>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</si>
  <si>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</si>
  <si>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</si>
  <si>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</si>
  <si>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</si>
  <si>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</si>
  <si>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</si>
  <si>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</si>
  <si>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</si>
  <si>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</si>
  <si>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</si>
  <si>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</si>
  <si>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</si>
  <si>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</si>
  <si>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</si>
  <si>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</si>
  <si>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</si>
  <si>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</si>
  <si>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</si>
  <si>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</si>
  <si>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</si>
  <si>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</si>
  <si>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</si>
  <si>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</si>
  <si>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</si>
  <si>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</si>
  <si>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</si>
  <si>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</si>
  <si>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</si>
  <si>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</si>
  <si>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</si>
  <si>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</si>
  <si>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</si>
  <si>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</si>
  <si>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</si>
  <si>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</si>
  <si>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</si>
  <si>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</si>
  <si>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</si>
  <si>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</si>
  <si>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</si>
  <si>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</si>
  <si>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</si>
  <si>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</si>
  <si>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</si>
  <si>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</si>
  <si>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</si>
  <si>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</si>
  <si>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</si>
  <si>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</si>
  <si>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</si>
  <si>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</si>
  <si>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</si>
  <si>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</si>
  <si>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</si>
  <si>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</si>
  <si>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</si>
  <si>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</si>
  <si>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</si>
  <si>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</si>
  <si>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</si>
  <si>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</si>
  <si>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</si>
  <si>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</si>
  <si>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</si>
  <si>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</si>
  <si>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</si>
  <si>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</si>
  <si>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</si>
  <si>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</si>
  <si>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</si>
  <si>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</si>
  <si>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</si>
  <si>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</si>
  <si>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</si>
  <si>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</si>
  <si>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</si>
  <si>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</si>
  <si>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</si>
  <si>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</si>
  <si>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</si>
  <si>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</si>
  <si>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</si>
  <si>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</si>
  <si>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</si>
  <si>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</si>
  <si>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</si>
  <si>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</si>
  <si>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</si>
  <si>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</si>
  <si>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</si>
  <si>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</si>
  <si>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</si>
  <si>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</si>
  <si>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</si>
  <si>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</si>
  <si>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</si>
  <si>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</si>
  <si>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</si>
  <si>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</si>
  <si>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</si>
  <si>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</si>
  <si>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</si>
  <si>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</si>
  <si>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</si>
  <si>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</si>
  <si>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</si>
  <si>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</si>
  <si>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</si>
  <si>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</si>
  <si>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</si>
  <si>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</si>
  <si>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</si>
  <si>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</si>
  <si>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</si>
  <si>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</si>
  <si>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</si>
  <si>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</si>
  <si>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</si>
  <si>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</si>
  <si>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</si>
  <si>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</si>
  <si>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</si>
  <si>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</si>
  <si>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</si>
  <si>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</si>
  <si>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</si>
  <si>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</si>
  <si>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</si>
  <si>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</si>
  <si>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</si>
  <si>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</si>
  <si>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</si>
  <si>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</si>
  <si>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</si>
  <si>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</si>
  <si>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</si>
  <si>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</si>
  <si>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</si>
  <si>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</si>
  <si>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</si>
  <si>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</si>
  <si>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</si>
  <si>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</si>
  <si>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</si>
  <si>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</si>
  <si>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</si>
  <si>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</si>
  <si>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</si>
  <si>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</si>
  <si>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</si>
  <si>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</si>
  <si>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</si>
  <si>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</si>
  <si>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</si>
  <si>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</si>
  <si>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</si>
  <si>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</si>
  <si>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</si>
  <si>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</si>
  <si>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</si>
  <si>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</si>
  <si>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</si>
  <si>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</si>
  <si>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</si>
  <si>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</si>
  <si>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</si>
  <si>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</si>
  <si>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</si>
  <si>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</si>
  <si>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</si>
  <si>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</si>
  <si>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</si>
  <si>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</si>
  <si>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</si>
  <si>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</si>
  <si>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</si>
  <si>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</si>
  <si>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</si>
  <si>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</si>
  <si>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</si>
  <si>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</si>
  <si>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</si>
  <si>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</si>
  <si>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</si>
  <si>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</si>
  <si>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</si>
  <si>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</si>
  <si>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</si>
  <si>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</si>
  <si>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</si>
  <si>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</si>
  <si>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</si>
  <si>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</si>
  <si>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</si>
  <si>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</si>
  <si>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</si>
  <si>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</si>
  <si>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</si>
  <si>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</si>
  <si>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</si>
  <si>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</si>
  <si>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</si>
  <si>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</si>
  <si>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</si>
  <si>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</si>
  <si>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</si>
  <si>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</si>
  <si>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</si>
  <si>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</si>
  <si>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</si>
  <si>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</si>
  <si>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</si>
  <si>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</si>
  <si>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</si>
  <si>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</si>
  <si>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</si>
  <si>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</si>
  <si>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</si>
  <si>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</si>
  <si>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</si>
  <si>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</si>
  <si>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</si>
  <si>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</si>
  <si>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</si>
  <si>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</si>
  <si>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</si>
  <si>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</si>
  <si>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</si>
  <si>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</si>
  <si>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</si>
  <si>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</si>
  <si>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</si>
  <si>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</si>
  <si>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</si>
  <si>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</si>
  <si>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</si>
  <si>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</si>
  <si>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</si>
  <si>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</si>
  <si>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</si>
  <si>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</si>
  <si>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</si>
  <si>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</si>
  <si>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</si>
  <si>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</si>
  <si>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</si>
  <si>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</si>
  <si>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</si>
  <si>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</si>
  <si>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</si>
  <si>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</si>
  <si>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</si>
  <si>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</si>
  <si>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</si>
  <si>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</si>
  <si>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</si>
  <si>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</si>
  <si>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</si>
  <si>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</si>
  <si>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</si>
  <si>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</si>
  <si>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</si>
  <si>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</si>
  <si>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</si>
  <si>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</si>
  <si>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</si>
  <si>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</si>
  <si>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</si>
  <si>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</si>
  <si>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</si>
  <si>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</si>
  <si>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</si>
  <si>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</si>
  <si>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</si>
  <si>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</si>
  <si>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</si>
  <si>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</si>
  <si>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</si>
  <si>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</si>
  <si>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</si>
  <si>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</si>
  <si>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</si>
  <si>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</si>
  <si>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</si>
  <si>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</si>
  <si>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</si>
  <si>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</si>
  <si>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</si>
  <si>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</si>
  <si>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</si>
  <si>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</si>
  <si>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</si>
  <si>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</si>
  <si>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</si>
  <si>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</si>
  <si>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</si>
  <si>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</si>
  <si>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</si>
  <si>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</si>
  <si>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</si>
  <si>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</si>
  <si>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</si>
  <si>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</si>
  <si>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</si>
  <si>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</si>
  <si>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</si>
  <si>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</si>
  <si>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</si>
  <si>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</si>
  <si>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</si>
  <si>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</si>
  <si>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</si>
  <si>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</si>
  <si>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</si>
  <si>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</si>
  <si>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</si>
  <si>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</si>
  <si>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</si>
  <si>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</si>
  <si>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</si>
  <si>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</si>
  <si>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</si>
  <si>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</si>
  <si>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</si>
  <si>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</si>
  <si>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</si>
  <si>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</si>
  <si>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</si>
  <si>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</si>
  <si>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</si>
  <si>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</si>
  <si>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</si>
  <si>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</si>
  <si>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</si>
  <si>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</si>
  <si>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</si>
  <si>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</si>
  <si>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</si>
  <si>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</si>
  <si>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</si>
  <si>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</si>
  <si>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</si>
  <si>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</si>
  <si>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</si>
  <si>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</si>
  <si>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</si>
  <si>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</si>
  <si>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</si>
  <si>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</si>
  <si>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</si>
  <si>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</si>
  <si>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</si>
  <si>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</si>
  <si>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</si>
  <si>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</si>
  <si>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</si>
  <si>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</si>
  <si>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</si>
  <si>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</si>
  <si>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</si>
  <si>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</si>
  <si>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</si>
  <si>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</si>
  <si>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</si>
  <si>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</si>
  <si>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</si>
  <si>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</si>
  <si>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</si>
  <si>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</si>
  <si>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</si>
  <si>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</si>
  <si>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</si>
  <si>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</si>
  <si>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</si>
  <si>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</si>
  <si>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</si>
  <si>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</si>
  <si>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</si>
  <si>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</si>
  <si>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</si>
  <si>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</si>
  <si>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</si>
  <si>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</si>
  <si>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</si>
  <si>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</si>
  <si>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</si>
  <si>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</si>
  <si>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</si>
  <si>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</si>
  <si>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</si>
  <si>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</si>
  <si>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</si>
  <si>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</si>
  <si>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</si>
  <si>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</si>
  <si>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</si>
  <si>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</si>
  <si>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</si>
  <si>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</si>
  <si>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</si>
  <si>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</si>
  <si>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</si>
  <si>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</si>
  <si>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</si>
  <si>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</si>
  <si>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</si>
  <si>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</si>
  <si>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</si>
  <si>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</si>
  <si>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</si>
  <si>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</si>
  <si>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</si>
  <si>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</si>
  <si>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</si>
  <si>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</si>
  <si>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</si>
  <si>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</si>
  <si>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</si>
  <si>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</si>
  <si>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</si>
  <si>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</si>
  <si>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</si>
  <si>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</si>
  <si>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</si>
  <si>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</si>
  <si>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</si>
  <si>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</si>
  <si>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</si>
  <si>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</si>
  <si>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</si>
  <si>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</si>
  <si>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</si>
  <si>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</si>
  <si>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</si>
  <si>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</si>
  <si>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</si>
  <si>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</si>
  <si>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</si>
  <si>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</si>
  <si>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</si>
  <si>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</si>
  <si>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</si>
  <si>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</si>
  <si>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</si>
  <si>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</si>
  <si>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</si>
  <si>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</si>
  <si>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</si>
  <si>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</si>
  <si>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</si>
  <si>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</si>
  <si>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</si>
  <si>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</si>
  <si>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</si>
  <si>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</si>
  <si>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</si>
  <si>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</si>
  <si>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</si>
  <si>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</si>
  <si>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</si>
  <si>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</si>
  <si>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</si>
  <si>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</si>
  <si>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</si>
  <si>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</si>
  <si>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</si>
  <si>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</si>
  <si>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</si>
  <si>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</si>
  <si>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</si>
  <si>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</si>
  <si>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</si>
  <si>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</si>
  <si>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</si>
  <si>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</si>
  <si>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</si>
  <si>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</si>
  <si>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</si>
  <si>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</si>
  <si>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</si>
  <si>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</si>
  <si>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</si>
  <si>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</si>
  <si>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</si>
  <si>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</si>
  <si>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</si>
  <si>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</si>
  <si>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</si>
  <si>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</si>
  <si>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</si>
  <si>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</si>
  <si>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</si>
  <si>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</si>
  <si>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</si>
  <si>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</si>
  <si>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</si>
  <si>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</si>
  <si>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</si>
  <si>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</si>
  <si>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</si>
  <si>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</si>
  <si>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</si>
  <si>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</si>
  <si>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</si>
  <si>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</si>
  <si>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</si>
  <si>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</si>
  <si>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</si>
  <si>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</si>
  <si>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</si>
  <si>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</si>
  <si>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</si>
  <si>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</si>
  <si>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</si>
  <si>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</si>
  <si>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</si>
  <si>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</si>
  <si>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</si>
  <si>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</si>
  <si>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</si>
  <si>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</si>
  <si>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</si>
  <si>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</si>
  <si>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</si>
  <si>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</si>
  <si>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</si>
  <si>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</si>
  <si>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</si>
  <si>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</si>
  <si>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</si>
  <si>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</si>
  <si>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</si>
  <si>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</si>
  <si>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</si>
  <si>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</si>
  <si>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</si>
  <si>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</si>
  <si>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</si>
  <si>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</si>
  <si>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</si>
  <si>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</si>
  <si>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</si>
  <si>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</si>
  <si>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</si>
  <si>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</si>
  <si>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</si>
  <si>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</si>
  <si>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</si>
  <si>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</si>
  <si>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</si>
  <si>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</si>
  <si>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</si>
  <si>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</si>
  <si>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</si>
  <si>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</si>
  <si>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</si>
  <si>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</si>
  <si>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</si>
  <si>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</si>
  <si>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</si>
  <si>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</si>
  <si>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</si>
  <si>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</si>
  <si>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</si>
  <si>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</si>
  <si>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</si>
  <si>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</si>
  <si>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</si>
  <si>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</si>
  <si>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</si>
  <si>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</si>
  <si>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</si>
  <si>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</si>
  <si>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</si>
  <si>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</si>
  <si>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</si>
  <si>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</si>
  <si>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</si>
  <si>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</si>
  <si>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</si>
  <si>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</si>
  <si>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</si>
  <si>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</si>
  <si>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</si>
  <si>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</si>
  <si>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</si>
  <si>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</si>
  <si>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</si>
  <si>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</si>
  <si>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</si>
  <si>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</si>
  <si>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</si>
  <si>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</si>
  <si>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</si>
  <si>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</si>
  <si>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</si>
  <si>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</si>
  <si>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</si>
  <si>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</si>
  <si>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</si>
  <si>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</si>
  <si>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</si>
  <si>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</si>
  <si>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</si>
  <si>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</si>
  <si>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</si>
  <si>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</si>
  <si>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</si>
  <si>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</si>
  <si>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</si>
  <si>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</si>
  <si>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</si>
  <si>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</si>
  <si>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</si>
  <si>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</si>
  <si>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</si>
  <si>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</si>
  <si>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</si>
  <si>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</si>
  <si>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</si>
  <si>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</si>
  <si>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</si>
  <si>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</si>
  <si>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</si>
  <si>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</si>
  <si>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</si>
  <si>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</si>
  <si>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</si>
  <si>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</si>
  <si>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</si>
  <si>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</si>
  <si>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</si>
  <si>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</si>
  <si>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</si>
  <si>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</si>
  <si>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</si>
  <si>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</si>
  <si>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</si>
  <si>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</si>
  <si>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</si>
  <si>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</si>
  <si>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</si>
  <si>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</si>
  <si>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</si>
  <si>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</si>
  <si>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</si>
  <si>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</si>
  <si>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</si>
  <si>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</si>
  <si>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</si>
  <si>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</si>
  <si>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</si>
  <si>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</si>
  <si>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</si>
  <si>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</si>
  <si>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</si>
  <si>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</si>
  <si>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</si>
  <si>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</si>
  <si>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</si>
  <si>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</si>
  <si>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</si>
  <si>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</si>
  <si>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</si>
  <si>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</si>
  <si>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</si>
  <si>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</si>
  <si>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</si>
  <si>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</si>
  <si>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</si>
  <si>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</si>
  <si>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</si>
  <si>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</si>
  <si>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</si>
  <si>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</si>
  <si>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</si>
  <si>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</si>
  <si>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</si>
  <si>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</si>
  <si>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</si>
  <si>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</si>
  <si>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</si>
  <si>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</si>
  <si>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</si>
  <si>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</si>
  <si>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</si>
  <si>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</si>
  <si>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</si>
  <si>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</si>
  <si>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</si>
  <si>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</si>
  <si>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</si>
  <si>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</si>
  <si>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</si>
  <si>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</si>
  <si>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</si>
  <si>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</si>
  <si>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</si>
  <si>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</si>
  <si>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</si>
  <si>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</si>
  <si>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</si>
  <si>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</si>
  <si>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</si>
  <si>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</si>
  <si>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</si>
  <si>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</si>
  <si>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</si>
  <si>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</si>
  <si>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</si>
  <si>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</si>
  <si>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</si>
  <si>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</si>
  <si>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</si>
  <si>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</si>
  <si>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</si>
  <si>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</si>
  <si>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</si>
  <si>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Handelsbanken Capital Markets, Svenska Handelsbanken AB (publ)</t>
  </si>
  <si>
    <t>VVOJ162523</t>
  </si>
  <si>
    <t>VVO MEUR 200 secured bond</t>
  </si>
  <si>
    <t>FI4000223532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</si>
</sst>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36" fillId="0" borderId="0" xfId="0" applyFont="1" applyBorder="1"/>
    <xf numFmtId="0" fontId="36" fillId="0" borderId="0" xfId="0" applyFont="1"/>
    <xf numFmtId="0" fontId="36" fillId="0" borderId="0" xfId="0" applyFont="1"/>
    <xf numFmtId="49" fontId="36" fillId="0" borderId="1" xfId="0" applyNumberFormat="1" applyFont="1" applyBorder="1" applyAlignment="1">
      <alignment horizontal="left"/>
    </xf>
    <xf numFmtId="0" fontId="36" fillId="0" borderId="0" xfId="0" applyFont="1"/>
    <xf numFmtId="3" fontId="36" fillId="0" borderId="1" xfId="0" applyNumberFormat="1" applyFont="1" applyBorder="1"/>
    <xf numFmtId="166" fontId="36" fillId="0" borderId="1" xfId="0" applyNumberFormat="1" applyFont="1" applyBorder="1"/>
    <xf numFmtId="164" fontId="1" fillId="0" borderId="1" xfId="38" applyNumberFormat="1" applyFont="1" applyBorder="1"/>
    <xf numFmtId="164" fontId="1" fillId="0" borderId="1" xfId="38" applyNumberFormat="1" applyFont="1" applyBorder="1"/>
    <xf numFmtId="164" fontId="1" fillId="0" borderId="1" xfId="38" applyNumberFormat="1" applyFont="1" applyBorder="1"/>
    <xf numFmtId="164" fontId="1" fillId="0" borderId="1" xfId="38" applyNumberFormat="1" applyFont="1" applyBorder="1"/>
    <xf numFmtId="164" fontId="1" fillId="0" borderId="1" xfId="38"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421</v>
      </c>
      <c r="P5" s="268"/>
      <c r="Q5" s="267" t="s">
        <v>422</v>
      </c>
      <c r="R5" s="268"/>
      <c r="S5" s="267" t="s">
        <v>423</v>
      </c>
      <c r="T5" s="268"/>
      <c r="U5" s="267" t="s">
        <v>424</v>
      </c>
      <c r="V5" s="268"/>
      <c r="W5" s="267" t="s">
        <v>425</v>
      </c>
      <c r="X5" s="268"/>
      <c r="Y5" s="267" t="s">
        <v>426</v>
      </c>
      <c r="Z5" s="268"/>
      <c r="AA5" s="267" t="s">
        <v>427</v>
      </c>
      <c r="AB5" s="268"/>
      <c r="AC5" s="267" t="s">
        <v>428</v>
      </c>
      <c r="AD5" s="268"/>
      <c r="AE5" s="267" t="s">
        <v>429</v>
      </c>
      <c r="AF5" s="268"/>
      <c r="AG5" s="267" t="s">
        <v>430</v>
      </c>
      <c r="AH5" s="268"/>
      <c r="AI5" s="267" t="s">
        <v>431</v>
      </c>
      <c r="AJ5" s="268"/>
      <c r="AK5" s="267" t="s">
        <v>432</v>
      </c>
      <c r="AL5" s="268"/>
      <c r="AM5" s="267" t="s">
        <v>433</v>
      </c>
      <c r="AN5" s="268"/>
      <c r="AO5" s="267" t="s">
        <v>434</v>
      </c>
      <c r="AP5" s="268"/>
      <c r="AQ5" s="267" t="s">
        <v>435</v>
      </c>
      <c r="AR5" s="268"/>
      <c r="AS5" s="267" t="s">
        <v>436</v>
      </c>
      <c r="AT5" s="268"/>
      <c r="AU5" s="267" t="s">
        <v>437</v>
      </c>
      <c r="AV5" s="268"/>
      <c r="AW5" s="267" t="s">
        <v>438</v>
      </c>
      <c r="AX5" s="268"/>
      <c r="AY5" s="267" t="s">
        <v>439</v>
      </c>
      <c r="AZ5" s="268"/>
      <c r="BA5" s="267" t="s">
        <v>440</v>
      </c>
      <c r="BB5" s="268"/>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headerFooter>
    <oddFooter>&amp;L&amp;8 W/6985849/2</oddFooter>
  </headerFooter>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headerFooter>
    <oddFooter>&amp;L&amp;8 W/6985849/2</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78" t="s">
        <v>847</v>
      </c>
      <c r="B4" s="278"/>
      <c r="C4" s="278"/>
      <c r="D4" s="278"/>
      <c r="E4" s="278"/>
      <c r="F4" s="278"/>
      <c r="G4" s="278"/>
      <c r="H4" s="278"/>
      <c r="I4" s="278"/>
      <c r="J4" s="278"/>
      <c r="K4" s="278"/>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69" t="s">
        <v>1003</v>
      </c>
      <c r="T5" s="270"/>
      <c r="U5" s="270"/>
      <c r="V5" s="270"/>
      <c r="W5" s="270"/>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headerFooter>
    <oddFooter>&amp;L&amp;8 W/6985849/2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pageSetup paperSize="9" orientation="portrait" r:id="rId1"/>
  <headerFooter>
    <oddFooter>&amp;L&amp;8 W/6985849/2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r:id="rId1"/>
  <headerFooter>
    <oddFooter>&amp;L&amp;8 W/6985849/2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pageSetup paperSize="9" orientation="portrait" r:id="rId1"/>
  <headerFooter>
    <oddFooter>&amp;L&amp;8 W/6985849/2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r:id="rId1"/>
  <headerFooter>
    <oddFooter>&amp;L&amp;8 W/6985849/2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r:id="rId1"/>
  <headerFooter>
    <oddFooter>&amp;L&amp;8 W/6985849/2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71" t="s">
        <v>1168</v>
      </c>
      <c r="B5" s="271"/>
      <c r="C5" s="271"/>
      <c r="D5" s="93"/>
      <c r="E5" s="93"/>
      <c r="F5" s="93"/>
      <c r="G5" s="93"/>
      <c r="H5" s="93"/>
      <c r="I5" s="93"/>
      <c r="J5" s="93"/>
      <c r="K5" s="220"/>
      <c r="L5" s="220"/>
      <c r="M5" s="220"/>
      <c r="N5" s="220"/>
      <c r="O5" s="220"/>
      <c r="P5" s="220"/>
      <c r="Q5" s="220"/>
      <c r="R5" s="220"/>
      <c r="T5" s="269" t="s">
        <v>1003</v>
      </c>
      <c r="U5" s="270"/>
      <c r="V5" s="270"/>
      <c r="W5" s="270"/>
      <c r="X5" s="270"/>
      <c r="Y5" s="269" t="s">
        <v>1058</v>
      </c>
      <c r="Z5" s="270"/>
      <c r="AA5" s="270"/>
      <c r="AB5" s="270"/>
      <c r="AC5" s="270"/>
      <c r="AD5" s="269" t="s">
        <v>1059</v>
      </c>
      <c r="AE5" s="270"/>
      <c r="AF5" s="270"/>
      <c r="AG5" s="270"/>
      <c r="AH5" s="270"/>
      <c r="AI5" s="269" t="s">
        <v>1060</v>
      </c>
      <c r="AJ5" s="270"/>
      <c r="AK5" s="270"/>
      <c r="AL5" s="270"/>
      <c r="AM5" s="270"/>
      <c r="AN5" s="269" t="s">
        <v>1061</v>
      </c>
      <c r="AO5" s="270"/>
      <c r="AP5" s="270"/>
      <c r="AQ5" s="270"/>
      <c r="AR5" s="270"/>
      <c r="AS5" s="269" t="s">
        <v>1062</v>
      </c>
      <c r="AT5" s="270"/>
      <c r="AU5" s="270"/>
      <c r="AV5" s="270"/>
      <c r="AW5" s="270"/>
      <c r="AX5" s="269" t="s">
        <v>1063</v>
      </c>
      <c r="AY5" s="270"/>
      <c r="AZ5" s="270"/>
      <c r="BA5" s="270"/>
      <c r="BB5" s="270"/>
      <c r="BC5" s="269" t="s">
        <v>1064</v>
      </c>
      <c r="BD5" s="270"/>
      <c r="BE5" s="270"/>
      <c r="BF5" s="270"/>
      <c r="BG5" s="270"/>
      <c r="BH5" s="269" t="s">
        <v>1065</v>
      </c>
      <c r="BI5" s="270"/>
      <c r="BJ5" s="270"/>
      <c r="BK5" s="270"/>
      <c r="BL5" s="270"/>
      <c r="BM5" s="269" t="s">
        <v>1066</v>
      </c>
      <c r="BN5" s="270"/>
      <c r="BO5" s="270"/>
      <c r="BP5" s="270"/>
      <c r="BQ5" s="270"/>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headerFooter>
    <oddFooter>&amp;L&amp;8 W/6985849/2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U7" sqref="U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19</v>
      </c>
      <c r="B2" s="64" t="s">
        <v>280</v>
      </c>
      <c r="C2" s="64" t="s">
        <v>1879</v>
      </c>
      <c r="D2" s="64" t="s">
        <v>1249</v>
      </c>
      <c r="E2" s="65" t="s">
        <v>34</v>
      </c>
      <c r="F2" s="64" t="s">
        <v>279</v>
      </c>
      <c r="G2" s="4">
        <v>42664</v>
      </c>
      <c r="H2" s="95" t="str">
        <f>IF(C2="-","",VLOOKUP(C2,CouponBondIssuersTable,2,0))</f>
        <v>VVO</v>
      </c>
      <c r="I2" s="95" t="str">
        <f>IF(D2="-","",IFERROR(VLOOKUP(D2,CouponLeadManagersTable,2,0),""))</f>
        <v>UOC</v>
      </c>
      <c r="J2" s="95" t="str">
        <f>IF(D2="-","",IFERROR(VLOOKUP(D2,CouponLeadManagersTable,3,0),""))</f>
        <v>HE</v>
      </c>
      <c r="K2" s="66"/>
      <c r="L2" s="66"/>
      <c r="M2" s="66"/>
      <c r="N2" s="99"/>
      <c r="P2" s="55"/>
    </row>
    <row r="3" spans="1:28">
      <c r="A3" s="66"/>
      <c r="B3" s="66"/>
      <c r="C3" s="66"/>
      <c r="D3" s="255" t="s">
        <v>477</v>
      </c>
      <c r="E3" s="66"/>
      <c r="F3" s="66"/>
      <c r="G3" s="68"/>
      <c r="H3" s="66"/>
      <c r="I3" s="66"/>
      <c r="J3" s="66"/>
      <c r="K3" s="66"/>
      <c r="L3" s="66"/>
      <c r="M3" s="66"/>
    </row>
    <row r="4" spans="1:28">
      <c r="A4" s="6" t="s">
        <v>272</v>
      </c>
      <c r="D4" s="256" t="s">
        <v>1881</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257" t="s">
        <v>1882</v>
      </c>
      <c r="B7" s="258" t="s">
        <v>1883</v>
      </c>
      <c r="C7" s="64"/>
      <c r="D7" s="259" t="s">
        <v>1884</v>
      </c>
      <c r="E7" s="260">
        <v>1000</v>
      </c>
      <c r="F7" s="64" t="s">
        <v>34</v>
      </c>
      <c r="G7" s="64" t="s">
        <v>342</v>
      </c>
      <c r="H7" s="64"/>
      <c r="I7" s="261">
        <v>1.625</v>
      </c>
      <c r="J7" s="64">
        <v>1</v>
      </c>
      <c r="K7" s="262">
        <v>43025</v>
      </c>
      <c r="L7" s="263">
        <v>45216</v>
      </c>
      <c r="M7" s="4" t="s">
        <v>1144</v>
      </c>
      <c r="N7" s="51" t="s">
        <v>340</v>
      </c>
      <c r="O7" s="65">
        <v>200000000</v>
      </c>
      <c r="P7" s="264">
        <v>42660</v>
      </c>
      <c r="Q7" s="4">
        <f>IF(P7&lt;&gt;"",P7,"")</f>
        <v>42660</v>
      </c>
      <c r="R7" s="265">
        <v>45216</v>
      </c>
      <c r="S7" s="266">
        <v>45210</v>
      </c>
      <c r="T7" s="85" t="s">
        <v>1882</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6" fitToHeight="0" orientation="landscape" r:id="rId1"/>
  <headerFooter>
    <oddFooter>&amp;L&amp;8 W/6985849/2</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r:id="rId1"/>
  <headerFooter>
    <oddFooter>&amp;L&amp;8 W/6985849/2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7" fitToWidth="2" fitToHeight="0" pageOrder="overThenDown" orientation="landscape" r:id="rId1"/>
  <headerFooter>
    <oddFooter>&amp;L&amp;8 W/6985849/2</oddFooter>
  </headerFooter>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2"/>
  <sheetViews>
    <sheetView zoomScale="70" zoomScaleNormal="70" workbookViewId="0">
      <pane xSplit="1" ySplit="1" topLeftCell="V245" activePane="bottomRight" state="frozen"/>
      <selection pane="topRight" activeCell="B1" sqref="B1"/>
      <selection pane="bottomLeft" activeCell="A2" sqref="A2"/>
      <selection pane="bottomRight" activeCell="Y272" sqref="Y27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6" t="s">
        <v>1847</v>
      </c>
      <c r="AB270" s="237" t="s">
        <v>1848</v>
      </c>
    </row>
    <row r="271" spans="27:28">
      <c r="AA271" s="236" t="s">
        <v>1879</v>
      </c>
      <c r="AB271" s="237" t="s">
        <v>1880</v>
      </c>
    </row>
    <row r="272" spans="27:28">
      <c r="AA272" s="236" t="s">
        <v>559</v>
      </c>
      <c r="AB272" s="237" t="s">
        <v>586</v>
      </c>
    </row>
    <row r="273" spans="27:28">
      <c r="AA273" s="236" t="s">
        <v>1794</v>
      </c>
      <c r="AB273" s="237" t="s">
        <v>1795</v>
      </c>
    </row>
    <row r="274" spans="27:28">
      <c r="AA274" s="236" t="s">
        <v>1592</v>
      </c>
      <c r="AB274" s="237" t="s">
        <v>1593</v>
      </c>
    </row>
    <row r="275" spans="27:28">
      <c r="AA275" s="236" t="s">
        <v>461</v>
      </c>
      <c r="AB275" s="237" t="s">
        <v>296</v>
      </c>
    </row>
    <row r="276" spans="27:28">
      <c r="AA276" s="236" t="s">
        <v>1225</v>
      </c>
      <c r="AB276" s="237" t="s">
        <v>1226</v>
      </c>
    </row>
    <row r="277" spans="27:28">
      <c r="AA277" s="236" t="s">
        <v>560</v>
      </c>
      <c r="AB277" s="237" t="s">
        <v>561</v>
      </c>
    </row>
    <row r="278" spans="27:28">
      <c r="AA278" s="236" t="s">
        <v>1257</v>
      </c>
      <c r="AB278" s="237" t="s">
        <v>1258</v>
      </c>
    </row>
    <row r="279" spans="27:28">
      <c r="AA279" s="236" t="s">
        <v>560</v>
      </c>
      <c r="AB279" s="237" t="s">
        <v>561</v>
      </c>
    </row>
    <row r="280" spans="27:28">
      <c r="AA280" s="236" t="s">
        <v>1257</v>
      </c>
      <c r="AB280" s="237" t="s">
        <v>1258</v>
      </c>
    </row>
    <row r="281" spans="27:28">
      <c r="AA281" s="236" t="s">
        <v>1606</v>
      </c>
      <c r="AB281" s="237" t="s">
        <v>1607</v>
      </c>
    </row>
    <row r="282" spans="27:28">
      <c r="AA282" s="236" t="s">
        <v>1391</v>
      </c>
      <c r="AB282" s="237" t="s">
        <v>1392</v>
      </c>
    </row>
  </sheetData>
  <sortState ref="AA2:AB150">
    <sortCondition ref="AA1"/>
  </sortState>
  <pageMargins left="0.70866141732283472" right="0.70866141732283472" top="0.74803149606299213" bottom="0.74803149606299213" header="0.31496062992125984" footer="0.31496062992125984"/>
  <pageSetup paperSize="9" scale="11" orientation="landscape" r:id="rId1"/>
  <headerFooter>
    <oddFooter>&amp;L&amp;8 W/6985849/2</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2">
        <v>40858</v>
      </c>
      <c r="C1" s="273"/>
      <c r="D1" s="274"/>
      <c r="F1" s="9" t="s">
        <v>313</v>
      </c>
    </row>
    <row r="2" spans="1:21">
      <c r="A2" s="10" t="s">
        <v>314</v>
      </c>
      <c r="B2" s="275" t="s">
        <v>336</v>
      </c>
      <c r="C2" s="276"/>
      <c r="D2" s="277"/>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headerFooter>
    <oddFooter>&amp;L&amp;8 W/6985849/2</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pageSetup paperSize="9" orientation="portrait" r:id="rId1"/>
  <headerFooter>
    <oddFooter>&amp;L&amp;8 W/6985849/2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pageSetup paperSize="9" orientation="portrait" r:id="rId1"/>
  <headerFooter>
    <oddFooter>&amp;L&amp;8 W/6985849/2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Karlsson</cp:lastModifiedBy>
  <cp:lastPrinted>2012-09-17T12:56:27Z</cp:lastPrinted>
  <dcterms:created xsi:type="dcterms:W3CDTF">2010-06-11T13:43:43Z</dcterms:created>
  <dcterms:modified xsi:type="dcterms:W3CDTF">2016-10-17T07:37:01Z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