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85" windowHeight="8790" firstSheet="7" activeTab="7"/>
  </bookViews>
  <sheets>
    <sheet name="titul" sheetId="1" state="hidden" r:id="rId1"/>
    <sheet name="vadzin" sheetId="2" state="hidden" r:id="rId2"/>
    <sheet name="bilance" sheetId="3" state="hidden" r:id="rId3"/>
    <sheet name="PZ" sheetId="4" state="hidden" r:id="rId4"/>
    <sheet name="naudpl" sheetId="5" state="hidden" r:id="rId5"/>
    <sheet name="pasukap" sheetId="6" state="hidden" r:id="rId6"/>
    <sheet name="piel" sheetId="7" state="hidden" r:id="rId7"/>
    <sheet name="Opening" sheetId="8" r:id="rId8"/>
    <sheet name="Management report" sheetId="9" r:id="rId9"/>
    <sheet name="Balance sheet" sheetId="10" r:id="rId10"/>
    <sheet name="P&amp;l account" sheetId="11" r:id="rId11"/>
    <sheet name="Cash flows" sheetId="12" r:id="rId12"/>
    <sheet name="Equity" sheetId="13" r:id="rId13"/>
    <sheet name="Annex" sheetId="14" r:id="rId14"/>
  </sheets>
  <definedNames/>
  <calcPr fullCalcOnLoad="1"/>
</workbook>
</file>

<file path=xl/sharedStrings.xml><?xml version="1.0" encoding="utf-8"?>
<sst xmlns="http://schemas.openxmlformats.org/spreadsheetml/2006/main" count="701" uniqueCount="554">
  <si>
    <t xml:space="preserve">A/S Valmieras stikla šķiedra </t>
  </si>
  <si>
    <t>FINANŠU PĀRSKATS</t>
  </si>
  <si>
    <t>NOSAUKUMS</t>
  </si>
  <si>
    <t>Valmieras stikla šķiedra</t>
  </si>
  <si>
    <t>JURIDISKAIS STATUSS</t>
  </si>
  <si>
    <t>Akciju sabiedrība</t>
  </si>
  <si>
    <t>REĢISTRĀCIJAS NUMURS, VIETA UN DATUMS</t>
  </si>
  <si>
    <t>Nr. 40003031676</t>
  </si>
  <si>
    <t>Rīga, 1991. gada 30. septembris</t>
  </si>
  <si>
    <t>DARBĪBAS VEIDS</t>
  </si>
  <si>
    <t>Stikla šķiedras produktu ražošana</t>
  </si>
  <si>
    <t>ADRESE</t>
  </si>
  <si>
    <t>Cempu iela 13,</t>
  </si>
  <si>
    <t>Valmiera, LV- 4201,</t>
  </si>
  <si>
    <t>Latvija</t>
  </si>
  <si>
    <t>VALDES SASTĀVS</t>
  </si>
  <si>
    <t>Valdes priekšsēdētājs:</t>
  </si>
  <si>
    <t xml:space="preserve">Andris Oskars Brutāns, prezidents </t>
  </si>
  <si>
    <t>Valdes locekļi:</t>
  </si>
  <si>
    <t xml:space="preserve">Andre Heinz Schwiontek, viceprezidents </t>
  </si>
  <si>
    <t>Wilfried Queißer</t>
  </si>
  <si>
    <t xml:space="preserve">Karl Heinz Will </t>
  </si>
  <si>
    <t>Imants Saulītis</t>
  </si>
  <si>
    <t>Bernd Preiβler</t>
  </si>
  <si>
    <t xml:space="preserve">Friedhelm Schwender </t>
  </si>
  <si>
    <t>PADOMES SASTĀVS</t>
  </si>
  <si>
    <t>Padomes priekšsēdētājs:</t>
  </si>
  <si>
    <t>Jürgen Preiss-Daimler</t>
  </si>
  <si>
    <t>Padomes locekļi:</t>
  </si>
  <si>
    <t>Andris Bērziņš</t>
  </si>
  <si>
    <t xml:space="preserve">Hans Peter Cordts </t>
  </si>
  <si>
    <t>Guntis Strazds</t>
  </si>
  <si>
    <t>PĀRSKATAPERIODS</t>
  </si>
  <si>
    <t>Satura rādītājs</t>
  </si>
  <si>
    <t>Vadības ziņojums</t>
  </si>
  <si>
    <t>…………………………………….</t>
  </si>
  <si>
    <t>……………………………………..</t>
  </si>
  <si>
    <t>5-6</t>
  </si>
  <si>
    <t>Peļņas vai zaudējumu aprēķins</t>
  </si>
  <si>
    <t>Naudas plūsmas pārskats</t>
  </si>
  <si>
    <t>Pašu kapitāla izmaiņu pārskats</t>
  </si>
  <si>
    <t>Pielikums</t>
  </si>
  <si>
    <t>10-11</t>
  </si>
  <si>
    <t>2007.gada  I ceturkšņa</t>
  </si>
  <si>
    <t>A/S ''VALMIERAS STIKLA ŠĶIEDRA''</t>
  </si>
  <si>
    <t xml:space="preserve">VADĪBAS ZIŅOJUMS </t>
  </si>
  <si>
    <t>Uzņēmuma galvenais darbības virziens ir stikla šķiedras un tās  izstrādājumu ražošana un realizācija.</t>
  </si>
  <si>
    <t>dodot  savu produkciju 29 valstīs. 70% no produkcijas tiek pārdota Eiropas Savienības valstu  firmām.</t>
  </si>
  <si>
    <t xml:space="preserve">Akciju sabiedrība Valmieras stikla šķiedra kopš 2000.gada strādā ar DIN EN ISO 9001 :2000 uzņēmuma </t>
  </si>
  <si>
    <t>kvalitātes vadības sistēmas sertifikātu ,kuru izsniedzis un ik 3 gadus auditē Vācijas Kvalitātes vadības</t>
  </si>
  <si>
    <t>sistēmu sertifikācijas uzņēmums Frankfurtē.</t>
  </si>
  <si>
    <t xml:space="preserve"> darbība , darbinieku augstā  kvalifikācija , jaunu produktu  ražošanas  apgūšana, ražošanas un pārdošanas </t>
  </si>
  <si>
    <t>procesu  organizatoriskā  pilnveidošana.</t>
  </si>
  <si>
    <t>Sekojošs:</t>
  </si>
  <si>
    <t>Stikla  šķiedras rovingi</t>
  </si>
  <si>
    <t xml:space="preserve"> </t>
  </si>
  <si>
    <t xml:space="preserve">Stikla šķiedras  audumi </t>
  </si>
  <si>
    <t>Pārējā  produkcija</t>
  </si>
  <si>
    <t>Attīstības koncepcijas  un tajā  paredzēto investīciju  projektu pamatmērķi:</t>
  </si>
  <si>
    <t xml:space="preserve"> ražošanas jaudas palielināšana;</t>
  </si>
  <si>
    <t xml:space="preserve"> izmaksu samazināšana;</t>
  </si>
  <si>
    <t xml:space="preserve"> darba organizācijas uzlabošana;</t>
  </si>
  <si>
    <t xml:space="preserve"> jaunu produktu attīstīšana;</t>
  </si>
  <si>
    <t xml:space="preserve"> jaunu tirgu meklēšana;</t>
  </si>
  <si>
    <t>Investīcijas paredzēts ieguldīt vairākos projektos,kas skars visas uzņēmuma ražotnes un tajās esošās</t>
  </si>
  <si>
    <t>tehnologijas.</t>
  </si>
  <si>
    <t>Neauditēts</t>
  </si>
  <si>
    <t>Aivars Lošmannis</t>
  </si>
  <si>
    <t>2007. gada 1. janvāris - 31.marts</t>
  </si>
  <si>
    <t>Bilance  2007.gada I  ceturksnis</t>
  </si>
  <si>
    <t>LVL</t>
  </si>
  <si>
    <t>EUR</t>
  </si>
  <si>
    <t>AKTĪVS</t>
  </si>
  <si>
    <t>Ilgtermiņa ieguldījumi</t>
  </si>
  <si>
    <t>Nemateriālie ieguldījumi</t>
  </si>
  <si>
    <t>Koncesijas. patenti. licences preču zīmes un tamlīdzīgas tiesības</t>
  </si>
  <si>
    <t>Citi nemateriālie ieguldījumi</t>
  </si>
  <si>
    <t>Kopā nemateriālie ieguldījumi</t>
  </si>
  <si>
    <t>Pamatlīdzekļi</t>
  </si>
  <si>
    <t xml:space="preserve">Zemes gabali. ēkas un būves </t>
  </si>
  <si>
    <t>Iekārtas un mašīnas</t>
  </si>
  <si>
    <t>Pārējie pamatlīdzekļi un inventārs</t>
  </si>
  <si>
    <t>Pamatlīdzekļu izveidošana un nepabeigto celtniecības objektu izmaksas</t>
  </si>
  <si>
    <t>Avansa maksājumi par pamatlīdzekļiem</t>
  </si>
  <si>
    <t>Kopā pamatlīdzekļi</t>
  </si>
  <si>
    <t>Kopā ilgtermiņa ieguldījumi</t>
  </si>
  <si>
    <t>Apgrozāmie līdzekļi</t>
  </si>
  <si>
    <t>Krājumi</t>
  </si>
  <si>
    <t>Izejvielas. pamatmateriāli un palīgmateriāli</t>
  </si>
  <si>
    <t>Nepabeigtie ražojumi</t>
  </si>
  <si>
    <t>Gatavie ražojumi un preces pārdošanai</t>
  </si>
  <si>
    <t>Avansa maksājumi par precēm</t>
  </si>
  <si>
    <t>Kopā krājumi</t>
  </si>
  <si>
    <t>Debitori</t>
  </si>
  <si>
    <t>Pircēju un pasūtītāju parādi</t>
  </si>
  <si>
    <t>Citi debitori</t>
  </si>
  <si>
    <t>Nākamo periodu izmaksas</t>
  </si>
  <si>
    <t>Kopā debitori</t>
  </si>
  <si>
    <t>Nauda un naudas ekvivalenti</t>
  </si>
  <si>
    <t>Kopā apgrozāmie līdzekļi</t>
  </si>
  <si>
    <t>KOPĀ AKTĪVS</t>
  </si>
  <si>
    <t>A/S VALMIERAS STIKLA ŠĶIEDRA</t>
  </si>
  <si>
    <t>PASĪVS</t>
  </si>
  <si>
    <t>Pašu kapitāls</t>
  </si>
  <si>
    <t>Akciju kapitāls</t>
  </si>
  <si>
    <t>Rezerves</t>
  </si>
  <si>
    <t>Nesadalītā peļņa:</t>
  </si>
  <si>
    <t xml:space="preserve"> a) iepriekšējo gadu nesadalītā peļņa</t>
  </si>
  <si>
    <t xml:space="preserve"> b) pārskata gada peļņa</t>
  </si>
  <si>
    <t>Kopā pašu kapitāls</t>
  </si>
  <si>
    <t>Kreditori</t>
  </si>
  <si>
    <t>Ilgtermiņa kreditori</t>
  </si>
  <si>
    <t>Aizņēmums no kredītiestādes</t>
  </si>
  <si>
    <t>Finanšu līzings</t>
  </si>
  <si>
    <t>Atliktais nodoklis</t>
  </si>
  <si>
    <t>Kopā ilgtermiņa kreditori</t>
  </si>
  <si>
    <t>Īstermiņa kreditori</t>
  </si>
  <si>
    <t>Aizņēmumi no kredītiestādēm</t>
  </si>
  <si>
    <t>No pircējiem saņemtie avansi</t>
  </si>
  <si>
    <t>Parādi piegādātājiem un darbuzņēmējiem</t>
  </si>
  <si>
    <t>Nodokļi un valsts sociālās apdrošināšanas obligātās iemaksas</t>
  </si>
  <si>
    <t>Pārējie kreditori</t>
  </si>
  <si>
    <t>Uzkrātās saistības</t>
  </si>
  <si>
    <t>Kopā īstermiņa kreditori</t>
  </si>
  <si>
    <t>Kopā kreditori</t>
  </si>
  <si>
    <t>KOPĀ PASĪVS</t>
  </si>
  <si>
    <t>A/ S ''VALMIERAS STIKLA ŠĶIEDRA''</t>
  </si>
  <si>
    <t xml:space="preserve">Peļņas un zaudējumu aprēķini </t>
  </si>
  <si>
    <t>Neto apgrozījums</t>
  </si>
  <si>
    <t>Gatavās produkcijas un nepabeigto ražojumu krājumu izmaiņas</t>
  </si>
  <si>
    <t>Pašu uzņēmuma kapitālieguldījumiem izpildītie darbi</t>
  </si>
  <si>
    <t>Pārējie uzņēmuma saimnieciskās darbības ieņēmumi</t>
  </si>
  <si>
    <t>Materiālu izmaksas</t>
  </si>
  <si>
    <t>Personāla izmaksas</t>
  </si>
  <si>
    <t>Nolietojums un amortizācija</t>
  </si>
  <si>
    <t>Pārējās saimnieciskās darbības izmaksas</t>
  </si>
  <si>
    <t>Peļņa no saimnieciskās darbības</t>
  </si>
  <si>
    <t>Pārējie procentu ieņēmumi un tamlīdzīgi ieņēmumi</t>
  </si>
  <si>
    <t>Procentu maksājumi un tamlīdzīgas izmaksas</t>
  </si>
  <si>
    <t>Peļņa pirms nodokļiem</t>
  </si>
  <si>
    <t>Uzņēmumu ienākuma nodoklis par pārskata gadu</t>
  </si>
  <si>
    <t xml:space="preserve">Pārskata gada peļņa </t>
  </si>
  <si>
    <t>Peļņa uz akciju</t>
  </si>
  <si>
    <t>A/S '' VALMIERAS STIKLA ŠĶIEDRA ''</t>
  </si>
  <si>
    <t xml:space="preserve">PAMATDARBĪBAS NAUDAS PLŪSMA </t>
  </si>
  <si>
    <t>Korekcijas:</t>
  </si>
  <si>
    <t>Pamatlīdzekļu nolietojums un nemateriālo ieguldījumu amortizācija</t>
  </si>
  <si>
    <t>Dārgmetālu nodilums</t>
  </si>
  <si>
    <t>Peļņa vai zaudējumi no pamatlīdzekļu izslēgšanas</t>
  </si>
  <si>
    <t>Aprēķinātie procentu ieņēmumi</t>
  </si>
  <si>
    <t>Aprēķinātie procentu izdevumi</t>
  </si>
  <si>
    <t>Izmaiņas aktīva un pasīva posteņos</t>
  </si>
  <si>
    <t>Krājumu atlikumu pieaugums</t>
  </si>
  <si>
    <t>Debitoru parādu atlikumu pieaugums</t>
  </si>
  <si>
    <t xml:space="preserve">Piegādātājiem darbuzņēmējiem un pārējiem kreditoriem   maksājamo parādu atlikumu pieaugums </t>
  </si>
  <si>
    <t>Pamatdarbības naudas plūsma</t>
  </si>
  <si>
    <t>Ieguldīšanas darbības naudas plūsma</t>
  </si>
  <si>
    <t>Pamatlīdzekļu un nemateriālo ieguldījumu iegāde</t>
  </si>
  <si>
    <t>Ieņēmumi no pamatlīdzekļu pārdošanas</t>
  </si>
  <si>
    <t>Saņemtie procentu ieņēmumi</t>
  </si>
  <si>
    <t>Ieguldīšanas darbības neto naudas plūsma</t>
  </si>
  <si>
    <t>Finansēšanas darbības naudas plūsma</t>
  </si>
  <si>
    <t>Saņemtie aizņēmumi</t>
  </si>
  <si>
    <t>Saņemtā kredītlīnija</t>
  </si>
  <si>
    <t>Atmaksātā kredītlīnija</t>
  </si>
  <si>
    <t>Atmaksātais finanšu līzings</t>
  </si>
  <si>
    <t>Samaksātie procentu izdevumi</t>
  </si>
  <si>
    <t xml:space="preserve">Finansēšanas darbības neto naudas plūsma </t>
  </si>
  <si>
    <t xml:space="preserve">Pārskata gada neto naudas plūsma </t>
  </si>
  <si>
    <t>Nauda un tās ekvivalenti pārskata gada sākumā</t>
  </si>
  <si>
    <t>Nauda un tās ekvivalenti pārskata gada beigās</t>
  </si>
  <si>
    <t>Uzkrājumu veidošana darbinieku atvaļinājumiem valdes un padomes locekļu atalgojumam</t>
  </si>
  <si>
    <t>Atmaksātie aizņēmumi</t>
  </si>
  <si>
    <t>Pašu kapitāla izmaiņu pārskati</t>
  </si>
  <si>
    <t xml:space="preserve"> Rezerves</t>
  </si>
  <si>
    <t>Nesadalītā peļņa</t>
  </si>
  <si>
    <t>Kopā</t>
  </si>
  <si>
    <t>Uz 2005.gada 31.martu</t>
  </si>
  <si>
    <t>Izmaksātās dividendes</t>
  </si>
  <si>
    <t>-</t>
  </si>
  <si>
    <t>2005.gada IV-XII  peļņa</t>
  </si>
  <si>
    <t xml:space="preserve">Uz 2005. gada 31. decembri </t>
  </si>
  <si>
    <t xml:space="preserve">uz 31.martu 2007.gadu </t>
  </si>
  <si>
    <t>1. Akciju kapitāls</t>
  </si>
  <si>
    <t>23.897.455 parastajām vārda akcijām ar balsstiesībām un 5.750 parastajām akcijām bez balsstie-</t>
  </si>
  <si>
    <t>sībām. Vienas akcijas nominālvērtība ir LVL 1.</t>
  </si>
  <si>
    <t>informāciju.ir sekojoši:</t>
  </si>
  <si>
    <t>2006 gada</t>
  </si>
  <si>
    <t>3mēn.</t>
  </si>
  <si>
    <t>P-D Glasseiden Oschatz GmbH</t>
  </si>
  <si>
    <t>45.3%</t>
  </si>
  <si>
    <t>Vitrulan Textilglas GmbH</t>
  </si>
  <si>
    <t>30.8%</t>
  </si>
  <si>
    <t>Skandinavska Enskilda Banken Ab</t>
  </si>
  <si>
    <t>7.6%</t>
  </si>
  <si>
    <t>VAS VSAA</t>
  </si>
  <si>
    <t>2.4%</t>
  </si>
  <si>
    <t>Nordea Bank Finnland Plc</t>
  </si>
  <si>
    <t>2.6%</t>
  </si>
  <si>
    <t>P.D.P.Fiberglass Consulting Ltd</t>
  </si>
  <si>
    <t>4.6%</t>
  </si>
  <si>
    <t>Citi</t>
  </si>
  <si>
    <t>6.7%</t>
  </si>
  <si>
    <t>100.0%</t>
  </si>
  <si>
    <t>2. Informācija "Peļņas vai zaudējumu aprēķinam"</t>
  </si>
  <si>
    <t>1. Materiālu izmaksas</t>
  </si>
  <si>
    <t>"</t>
  </si>
  <si>
    <t>Izejvielas</t>
  </si>
  <si>
    <t>Elektroenerģija</t>
  </si>
  <si>
    <t>Dārgmetālu pārstrādes izmaksas</t>
  </si>
  <si>
    <t>Dabas gāze</t>
  </si>
  <si>
    <t>Dārgmetālu nolietojums</t>
  </si>
  <si>
    <t>Pārējie</t>
  </si>
  <si>
    <t>2.Personāla izmaksas</t>
  </si>
  <si>
    <t>Algas</t>
  </si>
  <si>
    <t>Sociālās izmaksas</t>
  </si>
  <si>
    <t>Slimības nauda un atvaļ.izdev.</t>
  </si>
  <si>
    <t>Uzkrāj.prēmijām Valdes un Padomes loc.</t>
  </si>
  <si>
    <t>Pārējās</t>
  </si>
  <si>
    <t>3.Nolietojums un amortizācija</t>
  </si>
  <si>
    <t>Pamatlīdzekļu nolietojums</t>
  </si>
  <si>
    <t>Nemateriālo ieguld.amortizācija</t>
  </si>
  <si>
    <t>4.Pārējās saimnieciskās darbības izmaksas</t>
  </si>
  <si>
    <t>Transporta izdevumi</t>
  </si>
  <si>
    <t>Pārdošanas  komisijas</t>
  </si>
  <si>
    <t xml:space="preserve">Samaksa par pakalpojumiem </t>
  </si>
  <si>
    <t>Rezerves daļas</t>
  </si>
  <si>
    <t>Remonta izmaksas</t>
  </si>
  <si>
    <t>Apdrošināšana</t>
  </si>
  <si>
    <t>Komandējuma izdevumi</t>
  </si>
  <si>
    <t>Ar darbiniekiem saistītie izdevumi</t>
  </si>
  <si>
    <t>Sakaru izdevumi</t>
  </si>
  <si>
    <t>Noma</t>
  </si>
  <si>
    <t>Nekustamā īpašuma nodoklis</t>
  </si>
  <si>
    <t>Biroja izdevumi</t>
  </si>
  <si>
    <t>Pārdošanas izmaksas</t>
  </si>
  <si>
    <t>Uzkrājumi šaubīgiem debitoriem</t>
  </si>
  <si>
    <t>3.PIRCĒJU UN PASŪTĪTĀJU PARĀDI</t>
  </si>
  <si>
    <t>P-D Aitec GmbH</t>
  </si>
  <si>
    <t>Vitrulan Textilglas DmbH</t>
  </si>
  <si>
    <t>Pārējie pircēju un pasūtītāju parādi</t>
  </si>
  <si>
    <t>Andris Oskars Brutāns</t>
  </si>
  <si>
    <t>Valdes priekšsēdētājs</t>
  </si>
  <si>
    <t>Kontaktpersona par pārskatā sniegto informāciju</t>
  </si>
  <si>
    <t>Dzintars   Rudzītis</t>
  </si>
  <si>
    <t>Galvenais  grāmatvedis</t>
  </si>
  <si>
    <t>Tālr.4202271, 29116594</t>
  </si>
  <si>
    <t>E- pasts: Dzintars@VSS.lv</t>
  </si>
  <si>
    <t>JSC "VALMIERAS  STIKLA  ŠĶIEDRA"</t>
  </si>
  <si>
    <t>Reg.No. 40003031676</t>
  </si>
  <si>
    <t>Financial report</t>
  </si>
  <si>
    <t>as at 31.march 2006</t>
  </si>
  <si>
    <t>COMPANY NAME</t>
  </si>
  <si>
    <t>Valmieras Stikla Skiedra</t>
  </si>
  <si>
    <t>LEGAL STATUS</t>
  </si>
  <si>
    <t>Joint Stock Company</t>
  </si>
  <si>
    <t>REGISTRATION NUMBER, PLACE AND DATE</t>
  </si>
  <si>
    <t>No. 40003031676</t>
  </si>
  <si>
    <t>Riga, 30 September 1991</t>
  </si>
  <si>
    <t>TYPE OF BUSINESS</t>
  </si>
  <si>
    <t>Production of glass fibre products</t>
  </si>
  <si>
    <t>ADDRESS</t>
  </si>
  <si>
    <t>13 Cempu Street,</t>
  </si>
  <si>
    <t>Latvia</t>
  </si>
  <si>
    <t>THE BOARD</t>
  </si>
  <si>
    <t>Chairman of the Board:</t>
  </si>
  <si>
    <t>Andris Oskars Brutāns, president</t>
  </si>
  <si>
    <t>Members of the Board:</t>
  </si>
  <si>
    <t xml:space="preserve">Andre Heinz Schwiontek, vicepresident </t>
  </si>
  <si>
    <t>THE COUNCIL</t>
  </si>
  <si>
    <t>Chairman of the Council:</t>
  </si>
  <si>
    <t>Members of the Council:</t>
  </si>
  <si>
    <t>Valmiera, Cempu St. 13</t>
  </si>
  <si>
    <t>TABLE OF CONTENTS</t>
  </si>
  <si>
    <t>MANAGEMENT  REPORT</t>
  </si>
  <si>
    <t>BALANCE SHEET</t>
  </si>
  <si>
    <t>STATEMENT OF PROFIT AND LOSS</t>
  </si>
  <si>
    <t>STATEMENT OF CASH FLOWS</t>
  </si>
  <si>
    <t>STATEMENT OF SHAREHOLDERS' EQUITY</t>
  </si>
  <si>
    <t>ANNEX</t>
  </si>
  <si>
    <t>as at 31.march 2007</t>
  </si>
  <si>
    <t>Aivars Lošmanis</t>
  </si>
  <si>
    <t>The  Company's  primary  business  is the manufacture and sale of fibreglass  produkcts. The Company</t>
  </si>
  <si>
    <t>sold   in  29 countries. 70% of total produkction is  sold  to  European Union  companies.</t>
  </si>
  <si>
    <t>Since 2000 the Company  operates in accordance with  DIN  EN  9001:2000 quality management  certifikate,</t>
  </si>
  <si>
    <t>which was issued  and is audited every 3 years by a German Quality  management  system certifikation</t>
  </si>
  <si>
    <t>company  located  in  Frankfurt.</t>
  </si>
  <si>
    <t>was  caused  by  the  succesful  operation  of fibreglass  manufacturindg  plants, the  high qualification  of</t>
  </si>
  <si>
    <t>capacity.</t>
  </si>
  <si>
    <t>share  of  total  fibreglass  sales:</t>
  </si>
  <si>
    <t xml:space="preserve">Fibreglass  nets  and  ravings    </t>
  </si>
  <si>
    <t xml:space="preserve">Fibreglass  fabrics                       </t>
  </si>
  <si>
    <t xml:space="preserve">Other                                               </t>
  </si>
  <si>
    <t>The  share value  of  A/S  Valmieras  Stikla  Šķiedra  listed  in  Riga  Stock  Exchange  decreased  by LVL</t>
  </si>
  <si>
    <t>the  years  2004  to 2008 .  The main  goals  of  the Development  concept and the investment projects  are</t>
  </si>
  <si>
    <t>the  following:</t>
  </si>
  <si>
    <t>increase  in manufacturing  capacity;</t>
  </si>
  <si>
    <t>reduction  of  costs;</t>
  </si>
  <si>
    <t>improvement  of  work  organization;</t>
  </si>
  <si>
    <t>development  of new products;</t>
  </si>
  <si>
    <t>search  for new  markets;</t>
  </si>
  <si>
    <t xml:space="preserve">The Company  plans  to invest  in several  large  projects  that  will  affect  all  production  units  and </t>
  </si>
  <si>
    <t>technological  equipment.</t>
  </si>
  <si>
    <t>JSC  VALMIERAS STIKLA ŠĶIEDRA</t>
  </si>
  <si>
    <t>ASSETS</t>
  </si>
  <si>
    <t>Non-current assets</t>
  </si>
  <si>
    <t>Intangible assets</t>
  </si>
  <si>
    <t>Patents and licenses</t>
  </si>
  <si>
    <t>Other intangible assets</t>
  </si>
  <si>
    <t>Total intangible assets</t>
  </si>
  <si>
    <t>Fixed assets</t>
  </si>
  <si>
    <t>Buildings</t>
  </si>
  <si>
    <t>Equipment and machinery</t>
  </si>
  <si>
    <t>Other fixed assets</t>
  </si>
  <si>
    <t>Construction in progress</t>
  </si>
  <si>
    <t>Advence payments for fixed assets</t>
  </si>
  <si>
    <t>Total fixed  assets</t>
  </si>
  <si>
    <t>Total non-current assets</t>
  </si>
  <si>
    <t>Current assets</t>
  </si>
  <si>
    <t>Inventory</t>
  </si>
  <si>
    <t>Raw materials</t>
  </si>
  <si>
    <t>Work in process</t>
  </si>
  <si>
    <t>Finished goods</t>
  </si>
  <si>
    <t>Advance payments for goods</t>
  </si>
  <si>
    <t>Total inventory</t>
  </si>
  <si>
    <t>Accounts receivable</t>
  </si>
  <si>
    <t>Due from related parties</t>
  </si>
  <si>
    <t>Other receivables</t>
  </si>
  <si>
    <t>Deferred expenses</t>
  </si>
  <si>
    <t>Total accounts receivable</t>
  </si>
  <si>
    <t>Cash</t>
  </si>
  <si>
    <t>Total current assets</t>
  </si>
  <si>
    <t>TOTAL ASSETS</t>
  </si>
  <si>
    <t>LIABILITIES &amp; SHAREHOLDERS  EQUITY</t>
  </si>
  <si>
    <t>Shareholders’ equity</t>
  </si>
  <si>
    <t>Share capital</t>
  </si>
  <si>
    <t>Reserves</t>
  </si>
  <si>
    <t>Retained earnings:</t>
  </si>
  <si>
    <t xml:space="preserve"> a) retained earnings</t>
  </si>
  <si>
    <t xml:space="preserve"> b) current year profit </t>
  </si>
  <si>
    <t>Total shareholders’ equity</t>
  </si>
  <si>
    <t>Liabilities</t>
  </si>
  <si>
    <t xml:space="preserve">Non-current liabilities </t>
  </si>
  <si>
    <t>Due to credit institutions</t>
  </si>
  <si>
    <t>Finance lease</t>
  </si>
  <si>
    <t>Deferred tax</t>
  </si>
  <si>
    <t>Total non-current liabilities</t>
  </si>
  <si>
    <t>Current liabilities</t>
  </si>
  <si>
    <t>Advance payments from customers</t>
  </si>
  <si>
    <t>Trade payables</t>
  </si>
  <si>
    <t>Taxes and social security payments</t>
  </si>
  <si>
    <t>Other accounts payable</t>
  </si>
  <si>
    <t>Accrued liabilities</t>
  </si>
  <si>
    <t>Total current liabilities</t>
  </si>
  <si>
    <t>Total liabilities</t>
  </si>
  <si>
    <t>TOTAL LIABILITIES &amp; SHAREHOLDERS’  EQUITY</t>
  </si>
  <si>
    <t>JSC  VALMIERAS STIKLA ŠKIEDRA</t>
  </si>
  <si>
    <t>Revenues</t>
  </si>
  <si>
    <t>Changes in inventories</t>
  </si>
  <si>
    <t xml:space="preserve">Work performed by the entity and capitalised </t>
  </si>
  <si>
    <t>Other operating income</t>
  </si>
  <si>
    <t>Raw materials and consumables</t>
  </si>
  <si>
    <t>Personnel expenses</t>
  </si>
  <si>
    <t>Depreciation and amortization</t>
  </si>
  <si>
    <t>Other operating expenses</t>
  </si>
  <si>
    <t>Profit from operations</t>
  </si>
  <si>
    <t>Interest - and similar income</t>
  </si>
  <si>
    <t>Interest - and similar expenses</t>
  </si>
  <si>
    <t>Profit before taxes</t>
  </si>
  <si>
    <t>Corporate income tax</t>
  </si>
  <si>
    <t xml:space="preserve">Net profit </t>
  </si>
  <si>
    <t>Basic earnings per share</t>
  </si>
  <si>
    <t>FOR THE YEARS ENDED 31 March 2007  AND 31March 2006</t>
  </si>
  <si>
    <t>A/S  VALMIERAS STIKLA SKIEDRA</t>
  </si>
  <si>
    <t>2006 Year</t>
  </si>
  <si>
    <t>STATEMENTS OF CASH FLOWS</t>
  </si>
  <si>
    <t>3 months</t>
  </si>
  <si>
    <t xml:space="preserve"> I  OPERATING ACTIVITIES</t>
  </si>
  <si>
    <t xml:space="preserve">  1.  Profit before taxes</t>
  </si>
  <si>
    <t xml:space="preserve">  Adjustaments:</t>
  </si>
  <si>
    <t xml:space="preserve">  2.  Depreciation and amortization</t>
  </si>
  <si>
    <t xml:space="preserve">  3.  Depletion of precious metals</t>
  </si>
  <si>
    <t xml:space="preserve">  4.  Provisions for vacations and bonuses  for </t>
  </si>
  <si>
    <t xml:space="preserve">            board and council members</t>
  </si>
  <si>
    <t xml:space="preserve">   5.  Loss from disposal of fixed assets</t>
  </si>
  <si>
    <t xml:space="preserve">   6.  Calculated interest income</t>
  </si>
  <si>
    <t xml:space="preserve">   7.  Calculated interest expenses</t>
  </si>
  <si>
    <r>
      <t xml:space="preserve">  </t>
    </r>
    <r>
      <rPr>
        <b/>
        <sz val="8"/>
        <rFont val="Arial"/>
        <family val="2"/>
      </rPr>
      <t>Changes in operating assets and liabilities:</t>
    </r>
  </si>
  <si>
    <t xml:space="preserve">   1. Inventory</t>
  </si>
  <si>
    <t xml:space="preserve">   2. Accounts receveible</t>
  </si>
  <si>
    <t xml:space="preserve">   3. Accounts payable</t>
  </si>
  <si>
    <t xml:space="preserve">  Cash provided by operating activities</t>
  </si>
  <si>
    <t xml:space="preserve"> II  INVESTING ACTIVITIES</t>
  </si>
  <si>
    <t xml:space="preserve">   1.  Repaid loan</t>
  </si>
  <si>
    <t xml:space="preserve">   2.  Received credit line</t>
  </si>
  <si>
    <t xml:space="preserve">   3.  Paid credit line</t>
  </si>
  <si>
    <r>
      <t xml:space="preserve">     </t>
    </r>
    <r>
      <rPr>
        <b/>
        <sz val="8"/>
        <rFont val="Arial"/>
        <family val="2"/>
      </rPr>
      <t>Net cash provided by /(used) financing activities</t>
    </r>
  </si>
  <si>
    <t xml:space="preserve"> III FINANCING ACTIVITIES</t>
  </si>
  <si>
    <t xml:space="preserve"> 1.Received  loans from credit institution</t>
  </si>
  <si>
    <t xml:space="preserve"> 2.  Repaid loan</t>
  </si>
  <si>
    <t xml:space="preserve"> 3.  Receved kredit </t>
  </si>
  <si>
    <t xml:space="preserve"> 4.  Paid credit line</t>
  </si>
  <si>
    <t xml:space="preserve"> 5.  Paid finance lease</t>
  </si>
  <si>
    <t xml:space="preserve"> 6.  Interest expenses paid</t>
  </si>
  <si>
    <t xml:space="preserve">  Net cash provided by/(used in)financing activities</t>
  </si>
  <si>
    <t xml:space="preserve">     Net decrease in cash</t>
  </si>
  <si>
    <t xml:space="preserve">    Cash at the beginning of the year</t>
  </si>
  <si>
    <t xml:space="preserve">   Cash at the end of the period</t>
  </si>
  <si>
    <t>2007 Year</t>
  </si>
  <si>
    <t>A/S "Valmieras stikla šķiedra "</t>
  </si>
  <si>
    <t>Statements of shreholders"eguity</t>
  </si>
  <si>
    <t>rate of exchange</t>
  </si>
  <si>
    <t>Share capital LVL</t>
  </si>
  <si>
    <t>Statutory reserves LVL</t>
  </si>
  <si>
    <t>Retained earnings LVL</t>
  </si>
  <si>
    <t>Total  LVL</t>
  </si>
  <si>
    <t>Share capital EUR</t>
  </si>
  <si>
    <t>Total  EUR</t>
  </si>
  <si>
    <t>As of 31 march 2005</t>
  </si>
  <si>
    <t>Dividends paid</t>
  </si>
  <si>
    <t>Current IV-XII 2005 profit</t>
  </si>
  <si>
    <t>AS of 31 december 2005</t>
  </si>
  <si>
    <t>Current 3 Months 2006 profit</t>
  </si>
  <si>
    <t>Chairman of the Board</t>
  </si>
  <si>
    <t>In 3 months of 2007</t>
  </si>
  <si>
    <t>Statutory reserves  EUR</t>
  </si>
  <si>
    <t>Retained earnings  EUR</t>
  </si>
  <si>
    <t>1. SHARE CAPITAL</t>
  </si>
  <si>
    <t>was 23.903.205, consisting of 23.897.455 ordinary shares with voting rights and 5.750 ordinary</t>
  </si>
  <si>
    <t>shares without voting rights. The nominal value of each share is LVL 1.</t>
  </si>
  <si>
    <t>maintained by the Latvian Central Depository, were as follows:</t>
  </si>
  <si>
    <t>3 Months</t>
  </si>
  <si>
    <t xml:space="preserve">Vitrulan Textilglas GmbH </t>
  </si>
  <si>
    <t>Skandinaviska Enskilda Banken Ab</t>
  </si>
  <si>
    <t>P.D.P.Fiberglass Consulting Ltd.</t>
  </si>
  <si>
    <t>Other</t>
  </si>
  <si>
    <t>2. INFORMATION CONCERNING THE PROFIT OR LOSS ACCOUNT</t>
  </si>
  <si>
    <t>1. MATERIAL EXPENSES</t>
  </si>
  <si>
    <t>2006</t>
  </si>
  <si>
    <t>Electricity</t>
  </si>
  <si>
    <t>Ore processing costs</t>
  </si>
  <si>
    <t>Natural gas</t>
  </si>
  <si>
    <t>Depletion of ore</t>
  </si>
  <si>
    <t>Total</t>
  </si>
  <si>
    <t>2.PERSONNEL EXPENSES</t>
  </si>
  <si>
    <t>Salaries</t>
  </si>
  <si>
    <t>Social security payments</t>
  </si>
  <si>
    <t>Illness and vacation expenses</t>
  </si>
  <si>
    <t>Provisions for bonuses of Board and Council</t>
  </si>
  <si>
    <t>3.DEPRECIATION AND AMORTISATION</t>
  </si>
  <si>
    <t>Fixed asset depreciation</t>
  </si>
  <si>
    <t>Intangible asset amortisation</t>
  </si>
  <si>
    <t>4.OTXER OPERATING EXPENSES</t>
  </si>
  <si>
    <t>Transportation</t>
  </si>
  <si>
    <t>Commission</t>
  </si>
  <si>
    <t>Service costs</t>
  </si>
  <si>
    <t>Repairs</t>
  </si>
  <si>
    <t>Maintenance expenses</t>
  </si>
  <si>
    <t>Insurance</t>
  </si>
  <si>
    <t>Business trips</t>
  </si>
  <si>
    <t>Expenses relating to personnel</t>
  </si>
  <si>
    <t>Communications</t>
  </si>
  <si>
    <t>Leasing</t>
  </si>
  <si>
    <t>Property tax</t>
  </si>
  <si>
    <t>Office expenses</t>
  </si>
  <si>
    <t>Selling expenses</t>
  </si>
  <si>
    <t>Increase in doubtful debts</t>
  </si>
  <si>
    <t>3.TRADE RECEIVABLES</t>
  </si>
  <si>
    <t>P-D Glasfaser Brattendorf GmbH</t>
  </si>
  <si>
    <t>Other trade receivables</t>
  </si>
  <si>
    <t>Chairman of the  Board</t>
  </si>
  <si>
    <t>2007</t>
  </si>
  <si>
    <t>Nākamo per.ieņēmumi</t>
  </si>
  <si>
    <t>Finanšu instr.vērt.izmaiņas</t>
  </si>
  <si>
    <t>2006.gada 3 mēnešu peļņa</t>
  </si>
  <si>
    <t>2006.gadaIV-XII peļņa</t>
  </si>
  <si>
    <t>Uz 31.12.2006.g.</t>
  </si>
  <si>
    <t>Uz 2007.gada 31.martu</t>
  </si>
  <si>
    <t>2007.gada 3 mēnešu peļņa</t>
  </si>
  <si>
    <t>2007 gads</t>
  </si>
  <si>
    <t>Not audited</t>
  </si>
  <si>
    <t>AS AT 31 march 2007  AND 31 December 2006</t>
  </si>
  <si>
    <t>Deferred income</t>
  </si>
  <si>
    <t>Derivatives</t>
  </si>
  <si>
    <t>Current IV-XII 2006 profit</t>
  </si>
  <si>
    <t>Current 3 Months 2007 profit</t>
  </si>
  <si>
    <t>As of 31 march 2007</t>
  </si>
  <si>
    <t>As of 31 march 2006</t>
  </si>
  <si>
    <t>uz 31.martu 2007.gadu un 31.martu 2006.gadu</t>
  </si>
  <si>
    <t>AS AT 31 March 2007 AND 31 December 2006</t>
  </si>
  <si>
    <t>JSC "Valmieras stikla šķiedra"  financial report as at 31 March 2007</t>
  </si>
  <si>
    <t>BILANCE 31/03/2007</t>
  </si>
  <si>
    <t>JSC "Valmieras stikla šķiedra"  financial report as at 31 March  2007</t>
  </si>
  <si>
    <t>JSC "Valmieras stikla šķiedra" financial report as at 31 March 2007</t>
  </si>
  <si>
    <t>2007.gada3 mēn.</t>
  </si>
  <si>
    <t>2006.gada 3 mēn.</t>
  </si>
  <si>
    <t>3  Months</t>
  </si>
  <si>
    <t xml:space="preserve">2007  </t>
  </si>
  <si>
    <t>Atvasināto finansu instrumentu vērtības izmaiņas</t>
  </si>
  <si>
    <t>Uzņēmuma reģistrētais akciju  kapitāls uz 2007.un 2006.gada 31.martu bija LVL 23. 903. 205.</t>
  </si>
  <si>
    <t>Apmaksātais akciju kapitāls uz 2006.un 2005.gada 31.decembrii ir LVL 23. 903. 205. kas sastāv no</t>
  </si>
  <si>
    <t xml:space="preserve">Uz 2007.un 2006.gada 31.martu Uzņēmuma akcionāri.saskaņā ar Latvijas Centrālā depozitārija </t>
  </si>
  <si>
    <t>3.3%</t>
  </si>
  <si>
    <t>4.0%</t>
  </si>
  <si>
    <t>Braune Beatrix</t>
  </si>
  <si>
    <t>7.0%</t>
  </si>
  <si>
    <t xml:space="preserve">   8.  Changes in fair value of derivatives</t>
  </si>
  <si>
    <t>0.2%</t>
  </si>
  <si>
    <t>6.5%</t>
  </si>
  <si>
    <t>The company's registered share capital as at 31 March 2007and 200 was LVL 23.903.205. The</t>
  </si>
  <si>
    <t>company's paid share capital registered with the Enterprise Register as at  31 December 2005and 2004</t>
  </si>
  <si>
    <t>As at 31March  2007 and 2006 the shareholders of the Company, in accordance with the records</t>
  </si>
  <si>
    <t>Uzņēmums jau 14 gadus darbojas starptautiskā  stikla šķiedras  izstrādājumu tirgū , 2007.gadā  pār-</t>
  </si>
  <si>
    <t xml:space="preserve">bija 8 382milj. LVL. Neto Apgrozījuma pieaugums  sastādija 1 049 milj. LVL jeb 12.5%. Apgrozījuma </t>
  </si>
  <si>
    <t>2007.gadā pārdošanas  apjomus  veicināja  stikla šķiedras  ieguves  un  tālākas pārstrādes ražotņu sekmīga</t>
  </si>
  <si>
    <t xml:space="preserve"> iekārtāsinvestēti  0.6 miljoni LVL.</t>
  </si>
  <si>
    <t>2007.gada  3 mēnešu  tīrā  peļņa  bija  0 477 milj.  LVL, kas salīdzinoši ar 2006. gadu palielinājums</t>
  </si>
  <si>
    <t>par  0 108 milj. LVL jeb 29.3% bet par 0 011 miljoni LVL   jeb 1.9% vairāk nekā plānots.</t>
  </si>
  <si>
    <t>un faktiskās izmaksas bija mazākas nekā plānots.</t>
  </si>
  <si>
    <t>Rīgas Fondu biržā  A/S Valmieras  stikla šķiedra 1 akcijas cena šajā gadā  samazinājusies  par LVL 0.26</t>
  </si>
  <si>
    <t>jeb 11.0%,t.i., no LVL 2.36    30.12.2006 līdz LVL 2.10     31.03.2007.</t>
  </si>
  <si>
    <t>A/S  Valmieras  stikla  šķiedra  akciju kapitāls  uz 2007. gada 31. martu sastādija LVL 23 903 205.</t>
  </si>
  <si>
    <t>2007.gadā tiek  turpināta Uzņēmuma  attīstības  koncepcijas  2004.-2008. Gadam  īstenošana.</t>
  </si>
  <si>
    <t>2007.gadā A/S Valmieras stikla šķiedra plāno pārdot produkciju par 44 301 milj. LVL un iegūt tīro peļņu</t>
  </si>
  <si>
    <t>1 445 milj. LVL. 2008.gadā plānots pārdot produkciju par 54 milj.LVL, iegūstot tīro peļņu 3.2 milj.LVL.</t>
  </si>
  <si>
    <t>Kopējās investīcijas pamatlīdzekļos un to modernizācijā 2007.gadā paredzēts 1.2 milj.LVL.</t>
  </si>
  <si>
    <t xml:space="preserve">has  been  operating  in  international  fibreglass  market  for  14 years; in 2007  the  production  was </t>
  </si>
  <si>
    <t>pieaugums  panākts , palielinot  ražotās produkcijas apjomu  un paplašinot pircēju skaitu  Eiropā</t>
  </si>
  <si>
    <t>is  related  to  the  increase in  turnover  and  number  of  customers  Europe.The sales increase</t>
  </si>
  <si>
    <t>During 2007, the Company  has  invested  LVL 1,8 million  in fixed  assets  to increase  the manufacturing</t>
  </si>
  <si>
    <t xml:space="preserve">The table  below  shows  the fibreglass  products , which  were  produced  in 2007, and  their  respective  </t>
  </si>
  <si>
    <t xml:space="preserve">Lai palielinātu ražošanas potenciālu , 2007.gadā  ražošanas ēkās , mašīnās  un  tehnoloģiskajās  </t>
  </si>
  <si>
    <t>revidētā 2006.gada pārskata grāmatvedības politika.</t>
  </si>
  <si>
    <t>The net profit for the first 3 months of 2007 was LVL  0 477</t>
  </si>
  <si>
    <t>million which is a inirease of LVL  0 108 million</t>
  </si>
  <si>
    <t xml:space="preserve">The net profit for the first 3 months of 2007 has increased  there of has  increased companies net sales </t>
  </si>
  <si>
    <t>amount and actual costs were less than planned.</t>
  </si>
  <si>
    <t>the sales were  LVL 8 382million . The  net  sales  increase  is  LVL 1 049 million ot 12,5%. The sales  increase</t>
  </si>
  <si>
    <t xml:space="preserve">0,26  or  11,0% , I.e., from  LVL  2.36  as of  30  December 2006  to LVL  2.10  as  of  31.03.2007. </t>
  </si>
  <si>
    <t>As of  march 31. 2007, the  share  capital of  JSC  Valmieras  Stikla  Šķiedra  was LVL  23 903 205.</t>
  </si>
  <si>
    <t>During  2007, the  Company  was  siccessfully  continung  to implement  the  Developmant  concept  for</t>
  </si>
  <si>
    <t>The  Company's budgeted  sales  for  2007 are LVL 44 301 million , net profit- LVL  1 445 million.In 2008 the</t>
  </si>
  <si>
    <t>Company  plans sales of  LVL  54million, and  have  profit  of  LVL 3.2 million.</t>
  </si>
  <si>
    <t>Total budgeted  investments  for 2007 egual  LVL 1.2 million.</t>
  </si>
  <si>
    <t xml:space="preserve">2007.gada 3 mēnešos sabiedrības neto apgrozījums sastādīja  9 431 miljoni LVL , salīdzinoši 2006.gadā  </t>
  </si>
  <si>
    <t>No 2007 .gadā   realizētās  produkcijas  galveno stikla šķiedras  izstrādājumu  īpatsvars   bija</t>
  </si>
  <si>
    <t>Peļņa 2007.gada 3 mēnešos  palielinājusies sakarā ar to , ka pieaudzis realizētās produkcijas apjoms</t>
  </si>
  <si>
    <t>Nerevidētā saīsinātā finanšu  pārskatā par 2007.gada I ceturksni sagatavōšanā izmantota</t>
  </si>
  <si>
    <t>JSC "Valmieras stikla šķiedra"  financial report as at 31 Marcch 2007</t>
  </si>
  <si>
    <t>In  the first 3 months of  2006,the Company's sales amounted to LVL 9 431 million compared to 2006 when</t>
  </si>
  <si>
    <t xml:space="preserve">employees, new  product  development, improvement  of  production  and  sales  processes. </t>
  </si>
  <si>
    <t>or 29,3% end  by LVL 0 011million or 1,9%  lesthan  planned compared  to 2006.</t>
  </si>
  <si>
    <t xml:space="preserve">The unrevised  abridged financial statement for I quarter of year 2007 preparation were used revised </t>
  </si>
  <si>
    <t xml:space="preserve"> year 2006statement accounting policy.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</si>
</sst>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\(#,##0,000\);\(#,##0,000\)"/>
    <numFmt numFmtId="173" formatCode="0.0000"/>
    <numFmt numFmtId="174" formatCode="0,000"/>
    <numFmt numFmtId="175" formatCode="0.000000"/>
    <numFmt numFmtId="176" formatCode="0.000"/>
    <numFmt numFmtId="177" formatCode="#,##0.0000"/>
    <numFmt numFmtId="178" formatCode="0.0"/>
    <numFmt numFmtId="179" formatCode="0.0%"/>
  </numFmts>
  <fonts count="23">
    <font>
      <sz val="10"/>
      <name val="Arial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sz val="8"/>
      <name val="Times New Roman Baltic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 indent="3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vertical="top" wrapText="1" indent="2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wrapText="1" indent="2"/>
    </xf>
    <xf numFmtId="0" fontId="4" fillId="0" borderId="0" xfId="0" applyFont="1" applyAlignment="1">
      <alignment horizontal="left" vertical="top" wrapText="1" indent="1"/>
    </xf>
    <xf numFmtId="3" fontId="4" fillId="0" borderId="0" xfId="0" applyNumberFormat="1" applyFont="1" applyAlignment="1">
      <alignment horizontal="right" wrapText="1" indent="1"/>
    </xf>
    <xf numFmtId="3" fontId="4" fillId="0" borderId="0" xfId="0" applyNumberFormat="1" applyFont="1" applyAlignment="1">
      <alignment horizontal="right" vertical="top" wrapText="1" inden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3" fontId="9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center" wrapText="1" indent="1"/>
    </xf>
    <xf numFmtId="0" fontId="4" fillId="0" borderId="0" xfId="0" applyFont="1" applyAlignment="1">
      <alignment horizontal="right" wrapText="1" indent="1"/>
    </xf>
    <xf numFmtId="3" fontId="4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 indent="1"/>
    </xf>
    <xf numFmtId="3" fontId="9" fillId="0" borderId="2" xfId="0" applyNumberFormat="1" applyFont="1" applyBorder="1" applyAlignment="1">
      <alignment horizontal="right" wrapText="1" indent="1"/>
    </xf>
    <xf numFmtId="172" fontId="4" fillId="0" borderId="0" xfId="0" applyNumberFormat="1" applyFont="1" applyAlignment="1">
      <alignment horizontal="right" wrapText="1" indent="1"/>
    </xf>
    <xf numFmtId="3" fontId="4" fillId="0" borderId="1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17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 indent="4"/>
    </xf>
    <xf numFmtId="174" fontId="4" fillId="0" borderId="0" xfId="0" applyNumberFormat="1" applyFont="1" applyAlignment="1">
      <alignment horizontal="right" wrapText="1"/>
    </xf>
    <xf numFmtId="0" fontId="12" fillId="0" borderId="1" xfId="0" applyFont="1" applyBorder="1" applyAlignment="1">
      <alignment/>
    </xf>
    <xf numFmtId="172" fontId="9" fillId="0" borderId="0" xfId="0" applyNumberFormat="1" applyFont="1" applyAlignment="1">
      <alignment horizontal="right" wrapText="1"/>
    </xf>
    <xf numFmtId="172" fontId="9" fillId="0" borderId="3" xfId="0" applyNumberFormat="1" applyFont="1" applyBorder="1" applyAlignment="1">
      <alignment horizontal="right" wrapText="1"/>
    </xf>
    <xf numFmtId="174" fontId="12" fillId="0" borderId="0" xfId="0" applyNumberFormat="1" applyFont="1" applyAlignment="1">
      <alignment/>
    </xf>
    <xf numFmtId="172" fontId="9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175" fontId="13" fillId="0" borderId="0" xfId="0" applyNumberFormat="1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3" fontId="12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174" fontId="12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17" fillId="0" borderId="4" xfId="0" applyNumberFormat="1" applyFont="1" applyBorder="1" applyAlignment="1">
      <alignment/>
    </xf>
    <xf numFmtId="3" fontId="17" fillId="0" borderId="4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172" fontId="4" fillId="0" borderId="4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4" fontId="4" fillId="0" borderId="0" xfId="0" applyNumberFormat="1" applyFont="1" applyAlignment="1">
      <alignment/>
    </xf>
    <xf numFmtId="174" fontId="9" fillId="0" borderId="3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15" fillId="0" borderId="1" xfId="0" applyFont="1" applyBorder="1" applyAlignment="1">
      <alignment/>
    </xf>
    <xf numFmtId="0" fontId="10" fillId="0" borderId="1" xfId="0" applyFont="1" applyBorder="1" applyAlignment="1">
      <alignment/>
    </xf>
    <xf numFmtId="9" fontId="10" fillId="0" borderId="0" xfId="0" applyNumberFormat="1" applyFont="1" applyAlignment="1">
      <alignment horizontal="left"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0" xfId="0" applyFont="1" applyAlignment="1">
      <alignment/>
    </xf>
    <xf numFmtId="174" fontId="4" fillId="0" borderId="1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0" fontId="20" fillId="0" borderId="0" xfId="0" applyFont="1" applyAlignment="1">
      <alignment/>
    </xf>
    <xf numFmtId="174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4" fontId="9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4" fontId="9" fillId="0" borderId="6" xfId="0" applyNumberFormat="1" applyFont="1" applyBorder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14" fontId="15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left" vertical="top" wrapText="1" indent="2"/>
    </xf>
    <xf numFmtId="174" fontId="4" fillId="0" borderId="1" xfId="0" applyNumberFormat="1" applyFont="1" applyBorder="1" applyAlignment="1">
      <alignment/>
    </xf>
    <xf numFmtId="3" fontId="9" fillId="0" borderId="6" xfId="0" applyNumberFormat="1" applyFont="1" applyBorder="1" applyAlignment="1">
      <alignment horizontal="right" vertical="top" wrapText="1"/>
    </xf>
    <xf numFmtId="174" fontId="9" fillId="0" borderId="6" xfId="0" applyNumberFormat="1" applyFont="1" applyBorder="1" applyAlignment="1">
      <alignment/>
    </xf>
    <xf numFmtId="0" fontId="18" fillId="0" borderId="0" xfId="0" applyFont="1" applyAlignment="1">
      <alignment horizontal="right" vertical="top" wrapText="1"/>
    </xf>
    <xf numFmtId="174" fontId="9" fillId="0" borderId="0" xfId="0" applyNumberFormat="1" applyFont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 horizontal="right" vertical="top" wrapText="1" indent="1"/>
    </xf>
    <xf numFmtId="3" fontId="9" fillId="0" borderId="2" xfId="0" applyNumberFormat="1" applyFont="1" applyBorder="1" applyAlignment="1">
      <alignment horizontal="right" vertical="top" wrapText="1" indent="1"/>
    </xf>
    <xf numFmtId="0" fontId="9" fillId="0" borderId="2" xfId="0" applyFont="1" applyBorder="1" applyAlignment="1">
      <alignment horizontal="right" vertical="top" wrapText="1" indent="1"/>
    </xf>
    <xf numFmtId="3" fontId="4" fillId="0" borderId="0" xfId="0" applyNumberFormat="1" applyFont="1" applyBorder="1" applyAlignment="1">
      <alignment horizontal="right" vertical="top" wrapText="1" indent="1"/>
    </xf>
    <xf numFmtId="0" fontId="4" fillId="0" borderId="1" xfId="0" applyFont="1" applyBorder="1" applyAlignment="1">
      <alignment horizontal="right" vertical="top" wrapText="1" indent="1"/>
    </xf>
    <xf numFmtId="3" fontId="9" fillId="0" borderId="6" xfId="0" applyNumberFormat="1" applyFont="1" applyBorder="1" applyAlignment="1">
      <alignment horizontal="right" vertical="top" wrapText="1" indent="1"/>
    </xf>
    <xf numFmtId="172" fontId="4" fillId="0" borderId="0" xfId="0" applyNumberFormat="1" applyFont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177" fontId="9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174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74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172" fontId="1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0" fillId="0" borderId="1" xfId="0" applyBorder="1" applyAlignment="1">
      <alignment/>
    </xf>
    <xf numFmtId="172" fontId="17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4" xfId="0" applyNumberFormat="1" applyFont="1" applyBorder="1" applyAlignment="1">
      <alignment horizontal="right"/>
    </xf>
    <xf numFmtId="174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4" xfId="0" applyNumberFormat="1" applyFont="1" applyBorder="1" applyAlignment="1">
      <alignment horizontal="right"/>
    </xf>
    <xf numFmtId="174" fontId="9" fillId="0" borderId="4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174" fontId="4" fillId="0" borderId="0" xfId="0" applyNumberFormat="1" applyFont="1" applyAlignment="1">
      <alignment horizontal="right"/>
    </xf>
    <xf numFmtId="0" fontId="9" fillId="0" borderId="7" xfId="0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174" fontId="9" fillId="0" borderId="3" xfId="0" applyNumberFormat="1" applyFont="1" applyBorder="1" applyAlignment="1">
      <alignment horizontal="right"/>
    </xf>
    <xf numFmtId="174" fontId="9" fillId="0" borderId="2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172" fontId="12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wrapText="1"/>
    </xf>
    <xf numFmtId="1" fontId="4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vertical="top" wrapText="1"/>
    </xf>
    <xf numFmtId="174" fontId="4" fillId="0" borderId="0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74" fontId="9" fillId="0" borderId="6" xfId="0" applyNumberFormat="1" applyFont="1" applyBorder="1" applyAlignment="1">
      <alignment horizontal="right" vertical="top" wrapText="1" indent="1"/>
    </xf>
    <xf numFmtId="0" fontId="4" fillId="0" borderId="11" xfId="0" applyFont="1" applyFill="1" applyBorder="1" applyAlignment="1">
      <alignment/>
    </xf>
    <xf numFmtId="1" fontId="9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74" fontId="4" fillId="0" borderId="4" xfId="0" applyNumberFormat="1" applyFont="1" applyBorder="1" applyAlignment="1">
      <alignment/>
    </xf>
    <xf numFmtId="174" fontId="9" fillId="0" borderId="4" xfId="0" applyNumberFormat="1" applyFont="1" applyBorder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72" fontId="12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4" fontId="9" fillId="0" borderId="1" xfId="0" applyNumberFormat="1" applyFont="1" applyBorder="1" applyAlignment="1">
      <alignment/>
    </xf>
    <xf numFmtId="172" fontId="9" fillId="0" borderId="3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 indent="2"/>
    </xf>
    <xf numFmtId="14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 vertical="top" wrapText="1"/>
    </xf>
    <xf numFmtId="14" fontId="9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2</xdr:col>
      <xdr:colOff>400050</xdr:colOff>
      <xdr:row>10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66775"/>
          <a:ext cx="1362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228600</xdr:colOff>
      <xdr:row>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542925"/>
          <a:ext cx="1362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workbookViewId="0" topLeftCell="A88">
      <selection activeCell="A102" sqref="A102:F103"/>
    </sheetView>
  </sheetViews>
  <sheetFormatPr defaultColWidth="9.140625" defaultRowHeight="12.75"/>
  <cols>
    <col min="1" max="1" width="22.8515625" style="0" customWidth="1"/>
    <col min="2" max="2" width="22.00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9" ht="15.75" customHeight="1">
      <c r="A5" s="1"/>
      <c r="B5" s="1"/>
      <c r="C5" s="1"/>
      <c r="D5" s="1"/>
      <c r="E5" s="1"/>
      <c r="F5" s="1"/>
      <c r="G5" s="1"/>
      <c r="H5" s="2"/>
      <c r="I5" s="2"/>
    </row>
    <row r="6" spans="1:9" ht="15.75" customHeight="1">
      <c r="A6" s="1"/>
      <c r="B6" s="25"/>
      <c r="C6" s="1"/>
      <c r="D6" s="1"/>
      <c r="E6" s="1"/>
      <c r="F6" s="1"/>
      <c r="G6" s="1"/>
      <c r="H6" s="2"/>
      <c r="I6" s="2"/>
    </row>
    <row r="7" spans="1:9" ht="15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5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7" ht="15.75">
      <c r="A11" s="2"/>
      <c r="B11" s="2"/>
      <c r="C11" s="2"/>
      <c r="D11" s="2"/>
      <c r="E11" s="2"/>
      <c r="F11" s="2"/>
      <c r="G11" s="2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9" ht="15">
      <c r="A14" s="228" t="s">
        <v>0</v>
      </c>
      <c r="B14" s="228"/>
      <c r="C14" s="228"/>
      <c r="D14" s="228"/>
      <c r="E14" s="228"/>
      <c r="F14" s="228"/>
      <c r="G14" s="3"/>
      <c r="H14" s="3"/>
      <c r="I14" s="3"/>
    </row>
    <row r="15" spans="1:7" ht="15">
      <c r="A15" s="3"/>
      <c r="B15" s="3"/>
      <c r="C15" s="3"/>
      <c r="D15" s="3"/>
      <c r="E15" s="3"/>
      <c r="F15" s="3"/>
      <c r="G15" s="3"/>
    </row>
    <row r="16" spans="1:9" ht="15">
      <c r="A16" s="228" t="s">
        <v>43</v>
      </c>
      <c r="B16" s="228"/>
      <c r="C16" s="228"/>
      <c r="D16" s="228"/>
      <c r="E16" s="228"/>
      <c r="F16" s="228"/>
      <c r="G16" s="3"/>
      <c r="H16" s="3"/>
      <c r="I16" s="3"/>
    </row>
    <row r="17" spans="1:7" ht="15">
      <c r="A17" s="3"/>
      <c r="B17" s="3"/>
      <c r="C17" s="3"/>
      <c r="D17" s="3"/>
      <c r="E17" s="3"/>
      <c r="F17" s="3"/>
      <c r="G17" s="3"/>
    </row>
    <row r="18" spans="1:9" ht="15">
      <c r="A18" s="228" t="s">
        <v>1</v>
      </c>
      <c r="B18" s="228"/>
      <c r="C18" s="228"/>
      <c r="D18" s="228"/>
      <c r="E18" s="228"/>
      <c r="F18" s="228"/>
      <c r="G18" s="3"/>
      <c r="H18" s="3"/>
      <c r="I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.75">
      <c r="A20" s="1"/>
      <c r="B20" s="226" t="s">
        <v>66</v>
      </c>
      <c r="C20" s="226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">
      <c r="A22" s="3"/>
      <c r="B22" s="3"/>
      <c r="C22" s="3"/>
      <c r="D22" s="3"/>
      <c r="E22" s="3"/>
      <c r="F22" s="3"/>
      <c r="G22" s="3"/>
    </row>
    <row r="23" spans="1:7" ht="15.75">
      <c r="A23" s="4"/>
      <c r="B23" s="1"/>
      <c r="C23" s="1"/>
      <c r="D23" s="1"/>
      <c r="E23" s="1"/>
      <c r="F23" s="1"/>
      <c r="G23" s="1"/>
    </row>
    <row r="24" ht="15.75"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ht="15.75">
      <c r="G26" s="2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2"/>
      <c r="F45" s="1"/>
      <c r="G45" s="1"/>
    </row>
    <row r="46" spans="1:9" ht="15.75">
      <c r="A46" s="5" t="s">
        <v>2</v>
      </c>
      <c r="B46" s="5" t="s">
        <v>3</v>
      </c>
      <c r="C46" s="1"/>
      <c r="D46" s="1"/>
      <c r="E46" s="1"/>
      <c r="F46" s="1"/>
      <c r="G46" s="1"/>
      <c r="H46" s="11"/>
      <c r="I46" s="11"/>
    </row>
    <row r="47" spans="1:9" ht="15.75">
      <c r="A47" s="6"/>
      <c r="B47" s="6"/>
      <c r="C47" s="1"/>
      <c r="D47" s="1"/>
      <c r="E47" s="1"/>
      <c r="F47" s="1"/>
      <c r="G47" s="1"/>
      <c r="H47" s="11"/>
      <c r="I47" s="11"/>
    </row>
    <row r="48" spans="1:9" ht="15.75">
      <c r="A48" s="5" t="s">
        <v>4</v>
      </c>
      <c r="B48" s="5" t="s">
        <v>5</v>
      </c>
      <c r="C48" s="1"/>
      <c r="D48" s="1"/>
      <c r="E48" s="1"/>
      <c r="F48" s="1"/>
      <c r="G48" s="1"/>
      <c r="H48" s="11"/>
      <c r="I48" s="11"/>
    </row>
    <row r="49" spans="1:9" ht="15.75">
      <c r="A49" s="6"/>
      <c r="B49" s="6"/>
      <c r="C49" s="1"/>
      <c r="D49" s="1"/>
      <c r="E49" s="1"/>
      <c r="F49" s="1"/>
      <c r="G49" s="1"/>
      <c r="H49" s="11"/>
      <c r="I49" s="11"/>
    </row>
    <row r="50" spans="1:9" ht="24">
      <c r="A50" s="5" t="s">
        <v>6</v>
      </c>
      <c r="B50" s="5" t="s">
        <v>7</v>
      </c>
      <c r="C50" s="1"/>
      <c r="D50" s="1"/>
      <c r="E50" s="1"/>
      <c r="F50" s="1"/>
      <c r="G50" s="1"/>
      <c r="H50" s="11"/>
      <c r="I50" s="11"/>
    </row>
    <row r="51" spans="1:9" ht="24">
      <c r="A51" s="6"/>
      <c r="B51" s="5" t="s">
        <v>8</v>
      </c>
      <c r="C51" s="1"/>
      <c r="D51" s="1"/>
      <c r="E51" s="1"/>
      <c r="F51" s="1"/>
      <c r="G51" s="1"/>
      <c r="H51" s="11"/>
      <c r="I51" s="11"/>
    </row>
    <row r="52" spans="1:9" ht="15.75">
      <c r="A52" s="6"/>
      <c r="B52" s="6"/>
      <c r="C52" s="1"/>
      <c r="D52" s="1"/>
      <c r="E52" s="1"/>
      <c r="F52" s="1"/>
      <c r="G52" s="1"/>
      <c r="H52" s="11"/>
      <c r="I52" s="11"/>
    </row>
    <row r="53" spans="1:9" ht="24">
      <c r="A53" s="5" t="s">
        <v>9</v>
      </c>
      <c r="B53" s="5" t="s">
        <v>10</v>
      </c>
      <c r="C53" s="1"/>
      <c r="D53" s="1"/>
      <c r="E53" s="1"/>
      <c r="F53" s="1"/>
      <c r="G53" s="1"/>
      <c r="H53" s="11"/>
      <c r="I53" s="11"/>
    </row>
    <row r="54" spans="1:9" ht="15.75">
      <c r="A54" s="6"/>
      <c r="B54" s="6"/>
      <c r="C54" s="1"/>
      <c r="D54" s="1"/>
      <c r="E54" s="1"/>
      <c r="F54" s="1"/>
      <c r="G54" s="1"/>
      <c r="H54" s="11"/>
      <c r="I54" s="11"/>
    </row>
    <row r="55" spans="1:9" ht="15.75">
      <c r="A55" s="5" t="s">
        <v>11</v>
      </c>
      <c r="B55" s="5" t="s">
        <v>12</v>
      </c>
      <c r="C55" s="1"/>
      <c r="D55" s="1"/>
      <c r="E55" s="1"/>
      <c r="F55" s="1"/>
      <c r="G55" s="1"/>
      <c r="H55" s="11"/>
      <c r="I55" s="11"/>
    </row>
    <row r="56" spans="1:9" ht="15.75">
      <c r="A56" s="6"/>
      <c r="B56" s="5" t="s">
        <v>13</v>
      </c>
      <c r="C56" s="1"/>
      <c r="D56" s="1"/>
      <c r="E56" s="1"/>
      <c r="F56" s="1"/>
      <c r="G56" s="1"/>
      <c r="H56" s="11"/>
      <c r="I56" s="11"/>
    </row>
    <row r="57" spans="1:9" ht="15.75">
      <c r="A57" s="6"/>
      <c r="B57" s="5" t="s">
        <v>14</v>
      </c>
      <c r="C57" s="1"/>
      <c r="D57" s="1"/>
      <c r="E57" s="1"/>
      <c r="F57" s="1"/>
      <c r="G57" s="1"/>
      <c r="H57" s="11"/>
      <c r="I57" s="11"/>
    </row>
    <row r="58" spans="1:9" ht="15.75">
      <c r="A58" s="6"/>
      <c r="B58" s="6"/>
      <c r="C58" s="1"/>
      <c r="D58" s="1"/>
      <c r="E58" s="1"/>
      <c r="F58" s="1"/>
      <c r="G58" s="1"/>
      <c r="H58" s="11"/>
      <c r="I58" s="11"/>
    </row>
    <row r="59" spans="1:9" ht="15.75">
      <c r="A59" s="5" t="s">
        <v>15</v>
      </c>
      <c r="B59" s="5" t="s">
        <v>16</v>
      </c>
      <c r="C59" s="1"/>
      <c r="D59" s="1"/>
      <c r="E59" s="1"/>
      <c r="F59" s="1"/>
      <c r="G59" s="1"/>
      <c r="H59" s="11"/>
      <c r="I59" s="11"/>
    </row>
    <row r="60" spans="1:9" ht="24">
      <c r="A60" s="6"/>
      <c r="B60" s="5" t="s">
        <v>17</v>
      </c>
      <c r="C60" s="1"/>
      <c r="D60" s="1"/>
      <c r="E60" s="1"/>
      <c r="F60" s="1"/>
      <c r="G60" s="1"/>
      <c r="H60" s="11"/>
      <c r="I60" s="11"/>
    </row>
    <row r="61" spans="1:9" ht="15.75">
      <c r="A61" s="6"/>
      <c r="B61" s="6"/>
      <c r="C61" s="1"/>
      <c r="D61" s="1"/>
      <c r="E61" s="1"/>
      <c r="F61" s="1"/>
      <c r="G61" s="1"/>
      <c r="H61" s="11"/>
      <c r="I61" s="11"/>
    </row>
    <row r="62" spans="1:9" ht="15.75">
      <c r="A62" s="6"/>
      <c r="B62" s="5" t="s">
        <v>18</v>
      </c>
      <c r="C62" s="1"/>
      <c r="D62" s="1"/>
      <c r="E62" s="1"/>
      <c r="F62" s="1"/>
      <c r="G62" s="1"/>
      <c r="H62" s="11"/>
      <c r="I62" s="11"/>
    </row>
    <row r="63" spans="1:9" ht="24">
      <c r="A63" s="6"/>
      <c r="B63" s="5" t="s">
        <v>19</v>
      </c>
      <c r="C63" s="1"/>
      <c r="D63" s="1"/>
      <c r="E63" s="1"/>
      <c r="F63" s="1"/>
      <c r="G63" s="1"/>
      <c r="H63" s="11"/>
      <c r="I63" s="11"/>
    </row>
    <row r="64" spans="1:9" ht="15.75">
      <c r="A64" s="6"/>
      <c r="B64" s="5" t="s">
        <v>20</v>
      </c>
      <c r="C64" s="1"/>
      <c r="D64" s="1"/>
      <c r="E64" s="1"/>
      <c r="F64" s="1"/>
      <c r="G64" s="1"/>
      <c r="H64" s="11"/>
      <c r="I64" s="11"/>
    </row>
    <row r="65" spans="1:9" ht="15.75">
      <c r="A65" s="6"/>
      <c r="B65" s="5" t="s">
        <v>21</v>
      </c>
      <c r="C65" s="1"/>
      <c r="D65" s="1"/>
      <c r="E65" s="1"/>
      <c r="F65" s="1"/>
      <c r="G65" s="1"/>
      <c r="H65" s="11"/>
      <c r="I65" s="11"/>
    </row>
    <row r="66" spans="1:9" ht="15.75">
      <c r="A66" s="6"/>
      <c r="B66" s="5" t="s">
        <v>22</v>
      </c>
      <c r="C66" s="1"/>
      <c r="D66" s="1"/>
      <c r="E66" s="1"/>
      <c r="F66" s="1"/>
      <c r="G66" s="1"/>
      <c r="H66" s="11"/>
      <c r="I66" s="11"/>
    </row>
    <row r="67" spans="1:9" ht="15.75">
      <c r="A67" s="6"/>
      <c r="B67" s="5" t="s">
        <v>23</v>
      </c>
      <c r="C67" s="1"/>
      <c r="D67" s="1"/>
      <c r="E67" s="1"/>
      <c r="F67" s="1"/>
      <c r="G67" s="1"/>
      <c r="H67" s="11"/>
      <c r="I67" s="11"/>
    </row>
    <row r="68" spans="1:9" ht="15.75">
      <c r="A68" s="6"/>
      <c r="B68" s="5" t="s">
        <v>24</v>
      </c>
      <c r="C68" s="1"/>
      <c r="D68" s="1"/>
      <c r="E68" s="1"/>
      <c r="F68" s="1"/>
      <c r="G68" s="1"/>
      <c r="H68" s="11"/>
      <c r="I68" s="11"/>
    </row>
    <row r="69" spans="1:9" ht="15.75">
      <c r="A69" s="6"/>
      <c r="B69" s="6"/>
      <c r="C69" s="1"/>
      <c r="D69" s="1"/>
      <c r="E69" s="1"/>
      <c r="F69" s="1"/>
      <c r="G69" s="1"/>
      <c r="H69" s="11"/>
      <c r="I69" s="11"/>
    </row>
    <row r="70" spans="1:9" ht="15.75">
      <c r="A70" s="5" t="s">
        <v>25</v>
      </c>
      <c r="B70" s="5" t="s">
        <v>26</v>
      </c>
      <c r="C70" s="1"/>
      <c r="D70" s="1"/>
      <c r="E70" s="1"/>
      <c r="F70" s="1"/>
      <c r="G70" s="1"/>
      <c r="H70" s="11"/>
      <c r="I70" s="11"/>
    </row>
    <row r="71" spans="1:9" ht="15.75">
      <c r="A71" s="6"/>
      <c r="B71" s="5" t="s">
        <v>27</v>
      </c>
      <c r="C71" s="1"/>
      <c r="D71" s="1"/>
      <c r="E71" s="1"/>
      <c r="F71" s="1"/>
      <c r="G71" s="1"/>
      <c r="H71" s="11"/>
      <c r="I71" s="11"/>
    </row>
    <row r="72" spans="1:9" ht="15.75">
      <c r="A72" s="6"/>
      <c r="B72" s="6"/>
      <c r="C72" s="1"/>
      <c r="D72" s="1"/>
      <c r="E72" s="1"/>
      <c r="F72" s="1"/>
      <c r="G72" s="1"/>
      <c r="H72" s="11"/>
      <c r="I72" s="11"/>
    </row>
    <row r="73" spans="1:9" ht="18" customHeight="1">
      <c r="A73" s="6"/>
      <c r="B73" s="5" t="s">
        <v>28</v>
      </c>
      <c r="C73" s="1"/>
      <c r="D73" s="1"/>
      <c r="E73" s="1"/>
      <c r="F73" s="1"/>
      <c r="G73" s="1"/>
      <c r="H73" s="11"/>
      <c r="I73" s="11"/>
    </row>
    <row r="74" spans="1:9" ht="15.75">
      <c r="A74" s="6"/>
      <c r="B74" s="7" t="s">
        <v>29</v>
      </c>
      <c r="C74" s="1"/>
      <c r="D74" s="1"/>
      <c r="E74" s="1"/>
      <c r="F74" s="1"/>
      <c r="G74" s="1"/>
      <c r="H74" s="11"/>
      <c r="I74" s="11"/>
    </row>
    <row r="75" spans="1:9" ht="15.75">
      <c r="A75" s="6"/>
      <c r="B75" s="7" t="s">
        <v>30</v>
      </c>
      <c r="C75" s="1"/>
      <c r="D75" s="1"/>
      <c r="E75" s="1"/>
      <c r="F75" s="1"/>
      <c r="G75" s="1"/>
      <c r="H75" s="11"/>
      <c r="I75" s="11"/>
    </row>
    <row r="76" spans="1:9" ht="15.75">
      <c r="A76" s="6"/>
      <c r="B76" s="7" t="s">
        <v>31</v>
      </c>
      <c r="C76" s="1"/>
      <c r="D76" s="1"/>
      <c r="E76" s="1"/>
      <c r="F76" s="1"/>
      <c r="G76" s="1"/>
      <c r="H76" s="11"/>
      <c r="I76" s="11"/>
    </row>
    <row r="77" spans="1:9" ht="15.75">
      <c r="A77" s="6"/>
      <c r="B77" s="7" t="s">
        <v>67</v>
      </c>
      <c r="C77" s="1"/>
      <c r="D77" s="1"/>
      <c r="E77" s="1"/>
      <c r="F77" s="1"/>
      <c r="G77" s="1"/>
      <c r="H77" s="11"/>
      <c r="I77" s="11"/>
    </row>
    <row r="78" spans="1:9" ht="15.75">
      <c r="A78" s="6"/>
      <c r="B78" s="8"/>
      <c r="C78" s="1"/>
      <c r="D78" s="1"/>
      <c r="E78" s="1"/>
      <c r="F78" s="1"/>
      <c r="G78" s="1"/>
      <c r="H78" s="11"/>
      <c r="I78" s="11"/>
    </row>
    <row r="79" spans="1:9" ht="24">
      <c r="A79" s="5" t="s">
        <v>32</v>
      </c>
      <c r="B79" s="5" t="s">
        <v>68</v>
      </c>
      <c r="C79" s="1"/>
      <c r="D79" s="1"/>
      <c r="E79" s="1"/>
      <c r="F79" s="1"/>
      <c r="G79" s="1"/>
      <c r="H79" s="11"/>
      <c r="I79" s="11"/>
    </row>
    <row r="80" spans="3:9" ht="15.75">
      <c r="C80" s="1"/>
      <c r="D80" s="1"/>
      <c r="E80" s="1"/>
      <c r="F80" s="1"/>
      <c r="G80" s="1"/>
      <c r="H80" s="11"/>
      <c r="I80" s="11"/>
    </row>
    <row r="81" spans="1:9" ht="15.75">
      <c r="A81" s="227">
        <v>2</v>
      </c>
      <c r="B81" s="227"/>
      <c r="C81" s="227"/>
      <c r="D81" s="227"/>
      <c r="E81" s="227"/>
      <c r="F81" s="227"/>
      <c r="G81" s="1"/>
      <c r="H81" s="11"/>
      <c r="I81" s="11"/>
    </row>
    <row r="82" spans="3:9" ht="15.75">
      <c r="C82" s="1"/>
      <c r="D82" s="1"/>
      <c r="E82" s="1"/>
      <c r="F82" s="1"/>
      <c r="G82" s="1"/>
      <c r="H82" s="11"/>
      <c r="I82" s="11"/>
    </row>
    <row r="83" spans="3:9" ht="15.75">
      <c r="C83" s="1"/>
      <c r="D83" s="1"/>
      <c r="E83" s="1"/>
      <c r="F83" s="1"/>
      <c r="G83" s="1"/>
      <c r="H83" s="11"/>
      <c r="I83" s="11"/>
    </row>
    <row r="84" spans="3:9" ht="15.75">
      <c r="C84" s="1"/>
      <c r="D84" s="1"/>
      <c r="E84" s="1"/>
      <c r="F84" s="1"/>
      <c r="G84" s="1"/>
      <c r="H84" s="11"/>
      <c r="I84" s="11"/>
    </row>
    <row r="85" spans="3:9" ht="15.75">
      <c r="C85" s="1"/>
      <c r="D85" s="1"/>
      <c r="E85" s="1"/>
      <c r="F85" s="1"/>
      <c r="G85" s="1"/>
      <c r="H85" s="11"/>
      <c r="I85" s="11"/>
    </row>
    <row r="86" spans="3:9" ht="15.75">
      <c r="C86" s="1"/>
      <c r="D86" s="1"/>
      <c r="E86" s="1"/>
      <c r="F86" s="1"/>
      <c r="G86" s="1"/>
      <c r="H86" s="11"/>
      <c r="I86" s="11"/>
    </row>
    <row r="87" spans="1:9" ht="12.75">
      <c r="A87" s="32"/>
      <c r="B87" s="32"/>
      <c r="C87" s="32"/>
      <c r="D87" s="32"/>
      <c r="E87" s="32"/>
      <c r="F87" s="32"/>
      <c r="G87" s="32"/>
      <c r="H87" s="32"/>
      <c r="I87" s="11"/>
    </row>
    <row r="88" spans="1:9" ht="20.25">
      <c r="A88" s="229" t="s">
        <v>33</v>
      </c>
      <c r="B88" s="229"/>
      <c r="C88" s="229"/>
      <c r="D88" s="229"/>
      <c r="E88" s="229"/>
      <c r="F88" s="229"/>
      <c r="G88" s="229"/>
      <c r="H88" s="11"/>
      <c r="I88" s="11"/>
    </row>
    <row r="89" spans="1:9" ht="15.75">
      <c r="A89" s="1"/>
      <c r="B89" s="1"/>
      <c r="C89" s="1"/>
      <c r="D89" s="1"/>
      <c r="E89" s="1"/>
      <c r="F89" s="1"/>
      <c r="G89" s="1"/>
      <c r="H89" s="11"/>
      <c r="I89" s="11"/>
    </row>
    <row r="90" spans="1:9" ht="15.75">
      <c r="A90" s="1" t="s">
        <v>34</v>
      </c>
      <c r="B90" s="1"/>
      <c r="C90" s="26" t="s">
        <v>35</v>
      </c>
      <c r="D90" s="1"/>
      <c r="E90" s="1"/>
      <c r="F90" s="27">
        <v>4</v>
      </c>
      <c r="H90" s="11"/>
      <c r="I90" s="11"/>
    </row>
    <row r="91" spans="1:9" ht="15.75">
      <c r="A91" s="1"/>
      <c r="B91" s="1"/>
      <c r="C91" s="1"/>
      <c r="D91" s="1"/>
      <c r="E91" s="1"/>
      <c r="F91" s="28"/>
      <c r="H91" s="11"/>
      <c r="I91" s="11"/>
    </row>
    <row r="92" spans="1:9" ht="15.75">
      <c r="A92" s="1" t="s">
        <v>69</v>
      </c>
      <c r="B92" s="1"/>
      <c r="C92" s="26" t="s">
        <v>36</v>
      </c>
      <c r="D92" s="26"/>
      <c r="E92" s="26"/>
      <c r="F92" s="29" t="s">
        <v>37</v>
      </c>
      <c r="H92" s="11"/>
      <c r="I92" s="11"/>
    </row>
    <row r="93" spans="1:9" ht="15.75">
      <c r="A93" s="1"/>
      <c r="B93" s="1"/>
      <c r="C93" s="1"/>
      <c r="D93" s="1"/>
      <c r="E93" s="1"/>
      <c r="F93" s="27"/>
      <c r="H93" s="11"/>
      <c r="I93" s="11"/>
    </row>
    <row r="94" spans="1:9" ht="15.75">
      <c r="A94" s="1" t="s">
        <v>38</v>
      </c>
      <c r="B94" s="1"/>
      <c r="C94" s="26" t="s">
        <v>35</v>
      </c>
      <c r="D94" s="26"/>
      <c r="E94" s="26"/>
      <c r="F94" s="2">
        <v>7</v>
      </c>
      <c r="H94" s="11"/>
      <c r="I94" s="11"/>
    </row>
    <row r="95" spans="1:9" ht="15.75">
      <c r="A95" s="1"/>
      <c r="B95" s="1"/>
      <c r="C95" s="1"/>
      <c r="D95" s="1"/>
      <c r="E95" s="1"/>
      <c r="F95" s="2"/>
      <c r="H95" s="11"/>
      <c r="I95" s="11"/>
    </row>
    <row r="96" spans="1:9" ht="15.75">
      <c r="A96" s="1" t="s">
        <v>39</v>
      </c>
      <c r="B96" s="1"/>
      <c r="C96" s="26" t="s">
        <v>35</v>
      </c>
      <c r="D96" s="26"/>
      <c r="E96" s="26"/>
      <c r="F96" s="2">
        <v>8</v>
      </c>
      <c r="H96" s="11"/>
      <c r="I96" s="11"/>
    </row>
    <row r="97" spans="1:9" ht="15.75">
      <c r="A97" s="1"/>
      <c r="B97" s="1"/>
      <c r="C97" s="1"/>
      <c r="D97" s="1"/>
      <c r="E97" s="1"/>
      <c r="F97" s="2"/>
      <c r="H97" s="11"/>
      <c r="I97" s="11"/>
    </row>
    <row r="98" spans="1:9" ht="15.75">
      <c r="A98" s="1" t="s">
        <v>40</v>
      </c>
      <c r="B98" s="1"/>
      <c r="C98" s="26" t="s">
        <v>35</v>
      </c>
      <c r="D98" s="26"/>
      <c r="E98" s="26"/>
      <c r="F98" s="2">
        <v>9</v>
      </c>
      <c r="H98" s="11"/>
      <c r="I98" s="11"/>
    </row>
    <row r="99" spans="1:9" ht="15.75">
      <c r="A99" s="1"/>
      <c r="B99" s="1"/>
      <c r="C99" s="1"/>
      <c r="D99" s="1"/>
      <c r="E99" s="1"/>
      <c r="F99" s="2"/>
      <c r="H99" s="11"/>
      <c r="I99" s="11"/>
    </row>
    <row r="100" spans="1:9" ht="15.75">
      <c r="A100" s="1" t="s">
        <v>41</v>
      </c>
      <c r="B100" s="1"/>
      <c r="C100" s="26" t="s">
        <v>35</v>
      </c>
      <c r="D100" s="26"/>
      <c r="E100" s="26"/>
      <c r="F100" s="30" t="s">
        <v>42</v>
      </c>
      <c r="H100" s="11"/>
      <c r="I100" s="11"/>
    </row>
    <row r="101" spans="1:9" ht="15.75">
      <c r="A101" s="1"/>
      <c r="B101" s="1"/>
      <c r="C101" s="230"/>
      <c r="D101" s="230"/>
      <c r="E101" s="1"/>
      <c r="F101" s="1"/>
      <c r="G101" s="1"/>
      <c r="H101" s="11"/>
      <c r="I101" s="11"/>
    </row>
    <row r="102" spans="8:9" ht="12.75">
      <c r="H102" s="11"/>
      <c r="I102" s="11"/>
    </row>
    <row r="103" spans="8:9" ht="12.75">
      <c r="H103" s="11"/>
      <c r="I103" s="11"/>
    </row>
    <row r="104" spans="8:9" ht="12.75">
      <c r="H104" s="11"/>
      <c r="I104" s="11"/>
    </row>
    <row r="105" spans="8:9" ht="12.75">
      <c r="H105" s="11"/>
      <c r="I105" s="11"/>
    </row>
    <row r="106" spans="8:9" ht="12.75">
      <c r="H106" s="11"/>
      <c r="I106" s="11"/>
    </row>
    <row r="107" spans="8:9" ht="12.75">
      <c r="H107" s="11"/>
      <c r="I107" s="11"/>
    </row>
    <row r="108" spans="8:9" ht="12.75">
      <c r="H108" s="11"/>
      <c r="I108" s="11"/>
    </row>
    <row r="109" spans="8:9" ht="12.75">
      <c r="H109" s="11"/>
      <c r="I109" s="11"/>
    </row>
    <row r="110" spans="8:9" ht="12.75">
      <c r="H110" s="11"/>
      <c r="I110" s="11"/>
    </row>
    <row r="111" spans="8:9" ht="12.75">
      <c r="H111" s="11"/>
      <c r="I111" s="11"/>
    </row>
    <row r="112" spans="8:9" ht="12.75">
      <c r="H112" s="11"/>
      <c r="I112" s="11"/>
    </row>
    <row r="113" spans="8:9" ht="12.75">
      <c r="H113" s="11"/>
      <c r="I113" s="11"/>
    </row>
    <row r="114" spans="8:9" ht="12.75">
      <c r="H114" s="11"/>
      <c r="I114" s="11"/>
    </row>
    <row r="115" spans="8:9" ht="12.75">
      <c r="H115" s="11"/>
      <c r="I115" s="11"/>
    </row>
    <row r="116" spans="8:9" ht="12.75">
      <c r="H116" s="11"/>
      <c r="I116" s="11"/>
    </row>
    <row r="117" spans="8:9" ht="12.75">
      <c r="H117" s="11"/>
      <c r="I117" s="11"/>
    </row>
    <row r="118" spans="8:9" ht="12.75">
      <c r="H118" s="11"/>
      <c r="I118" s="11"/>
    </row>
    <row r="119" spans="8:9" ht="12.75">
      <c r="H119" s="11"/>
      <c r="I119" s="11"/>
    </row>
    <row r="120" spans="8:9" ht="12.75">
      <c r="H120" s="11"/>
      <c r="I120" s="11"/>
    </row>
    <row r="121" spans="8:9" ht="12.75">
      <c r="H121" s="11"/>
      <c r="I121" s="11"/>
    </row>
    <row r="122" spans="8:9" ht="12.75">
      <c r="H122" s="11"/>
      <c r="I122" s="11"/>
    </row>
    <row r="123" spans="8:9" ht="12.75">
      <c r="H123" s="11"/>
      <c r="I123" s="11"/>
    </row>
    <row r="124" spans="8:9" ht="12.75">
      <c r="H124" s="11"/>
      <c r="I124" s="11"/>
    </row>
    <row r="125" spans="8:9" ht="12.75">
      <c r="H125" s="11"/>
      <c r="I125" s="11"/>
    </row>
    <row r="126" spans="8:9" ht="12.75">
      <c r="H126" s="11"/>
      <c r="I126" s="11"/>
    </row>
    <row r="127" spans="8:9" ht="12.75">
      <c r="H127" s="11"/>
      <c r="I127" s="11"/>
    </row>
    <row r="128" spans="8:9" ht="12.75">
      <c r="H128" s="11"/>
      <c r="I128" s="11"/>
    </row>
    <row r="129" spans="8:9" ht="12.75">
      <c r="H129" s="11"/>
      <c r="I129" s="11"/>
    </row>
    <row r="130" spans="8:9" ht="12.75">
      <c r="H130" s="11"/>
      <c r="I130" s="11"/>
    </row>
    <row r="131" spans="1:9" ht="12.75">
      <c r="A131" s="33"/>
      <c r="B131" s="33"/>
      <c r="C131" s="33"/>
      <c r="D131" s="33"/>
      <c r="E131" s="33"/>
      <c r="F131" s="33"/>
      <c r="G131" s="33"/>
      <c r="H131" s="11"/>
      <c r="I131" s="11"/>
    </row>
    <row r="132" spans="1:9" ht="12.75">
      <c r="A132" s="227">
        <v>3</v>
      </c>
      <c r="B132" s="227"/>
      <c r="C132" s="227"/>
      <c r="D132" s="227"/>
      <c r="E132" s="227"/>
      <c r="F132" s="227"/>
      <c r="H132" s="11"/>
      <c r="I132" s="11"/>
    </row>
    <row r="133" spans="8:9" ht="12.75">
      <c r="H133" s="11"/>
      <c r="I133" s="11"/>
    </row>
    <row r="134" spans="8:9" ht="12.75">
      <c r="H134" s="11"/>
      <c r="I134" s="11"/>
    </row>
    <row r="135" spans="8:9" ht="12.75">
      <c r="H135" s="11"/>
      <c r="I135" s="11"/>
    </row>
    <row r="136" spans="8:9" ht="12.75">
      <c r="H136" s="11"/>
      <c r="I136" s="11"/>
    </row>
    <row r="137" spans="8:9" ht="12.75">
      <c r="H137" s="11"/>
      <c r="I137" s="11"/>
    </row>
    <row r="138" spans="8:9" ht="12.75">
      <c r="H138" s="11"/>
      <c r="I138" s="11"/>
    </row>
    <row r="139" spans="1:9" ht="12.75">
      <c r="A139" s="32"/>
      <c r="B139" s="32"/>
      <c r="C139" s="32"/>
      <c r="D139" s="32"/>
      <c r="E139" s="32"/>
      <c r="F139" s="32"/>
      <c r="G139" s="32"/>
      <c r="H139" s="11"/>
      <c r="I139" s="11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11"/>
      <c r="F339" s="11"/>
      <c r="G339" s="11"/>
      <c r="H339" s="11"/>
      <c r="I339" s="11"/>
    </row>
  </sheetData>
  <mergeCells count="8">
    <mergeCell ref="B20:C20"/>
    <mergeCell ref="A81:F81"/>
    <mergeCell ref="A132:F132"/>
    <mergeCell ref="A14:F14"/>
    <mergeCell ref="A16:F16"/>
    <mergeCell ref="A18:F18"/>
    <mergeCell ref="A88:G88"/>
    <mergeCell ref="C101:D10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4" width="10.28125" style="0" customWidth="1"/>
    <col min="5" max="5" width="9.57421875" style="0" customWidth="1"/>
  </cols>
  <sheetData>
    <row r="1" spans="1:5" ht="12.75">
      <c r="A1" s="18" t="s">
        <v>303</v>
      </c>
      <c r="B1" s="73"/>
      <c r="C1" s="20"/>
      <c r="D1" s="73"/>
      <c r="E1" s="73"/>
    </row>
    <row r="2" spans="1:5" ht="12.75">
      <c r="A2" s="18"/>
      <c r="B2" s="73"/>
      <c r="C2" s="20"/>
      <c r="D2" s="73"/>
      <c r="E2" s="73"/>
    </row>
    <row r="3" spans="1:5" ht="12.75">
      <c r="A3" s="18" t="s">
        <v>275</v>
      </c>
      <c r="B3" s="73"/>
      <c r="C3" s="20"/>
      <c r="D3" s="73"/>
      <c r="E3" s="73"/>
    </row>
    <row r="4" spans="1:5" ht="13.5" thickBot="1">
      <c r="A4" s="121" t="s">
        <v>481</v>
      </c>
      <c r="B4" s="122"/>
      <c r="C4" s="123"/>
      <c r="D4" s="124"/>
      <c r="E4" s="122"/>
    </row>
    <row r="5" spans="1:5" ht="12.75">
      <c r="A5" s="20"/>
      <c r="B5" s="243">
        <v>39172</v>
      </c>
      <c r="C5" s="243"/>
      <c r="D5" s="243">
        <v>38807</v>
      </c>
      <c r="E5" s="243"/>
    </row>
    <row r="6" spans="1:5" ht="12.75">
      <c r="A6" s="20"/>
      <c r="B6" s="73" t="s">
        <v>70</v>
      </c>
      <c r="C6" s="73" t="s">
        <v>71</v>
      </c>
      <c r="D6" s="73" t="s">
        <v>70</v>
      </c>
      <c r="E6" s="73" t="s">
        <v>71</v>
      </c>
    </row>
    <row r="7" spans="1:5" ht="12.75">
      <c r="A7" s="20"/>
      <c r="B7" s="73"/>
      <c r="C7" s="202">
        <v>0.702804</v>
      </c>
      <c r="D7" s="73"/>
      <c r="E7" s="202">
        <v>0.702804</v>
      </c>
    </row>
    <row r="8" spans="1:4" ht="12.75">
      <c r="A8" s="18" t="s">
        <v>304</v>
      </c>
      <c r="B8" s="21"/>
      <c r="D8" s="21"/>
    </row>
    <row r="9" spans="1:2" ht="12.75">
      <c r="A9" s="18" t="s">
        <v>305</v>
      </c>
      <c r="B9" s="125"/>
    </row>
    <row r="10" spans="1:5" ht="12.75">
      <c r="A10" s="18" t="s">
        <v>306</v>
      </c>
      <c r="B10" s="125"/>
      <c r="C10" s="20"/>
      <c r="D10" s="73"/>
      <c r="E10" s="73"/>
    </row>
    <row r="11" spans="1:5" ht="12.75">
      <c r="A11" s="32" t="s">
        <v>307</v>
      </c>
      <c r="B11" s="107">
        <v>64711</v>
      </c>
      <c r="C11" s="107">
        <f>B11/C7</f>
        <v>92075.45773786148</v>
      </c>
      <c r="D11" s="107">
        <v>82747</v>
      </c>
      <c r="E11" s="107">
        <v>117738</v>
      </c>
    </row>
    <row r="12" spans="1:5" ht="12.75">
      <c r="A12" s="19" t="s">
        <v>308</v>
      </c>
      <c r="B12" s="126"/>
      <c r="C12" s="126"/>
      <c r="D12" s="126">
        <v>181294</v>
      </c>
      <c r="E12" s="126">
        <v>257958</v>
      </c>
    </row>
    <row r="13" spans="1:5" ht="12.75">
      <c r="A13" s="18" t="s">
        <v>309</v>
      </c>
      <c r="B13" s="127">
        <f>SUM(B11:B12)</f>
        <v>64711</v>
      </c>
      <c r="C13" s="127">
        <f>SUM(C11:C12)</f>
        <v>92075.45773786148</v>
      </c>
      <c r="D13" s="127">
        <f>SUM(D11:D12)</f>
        <v>264041</v>
      </c>
      <c r="E13" s="127">
        <f>SUM(E11:E12)</f>
        <v>375696</v>
      </c>
    </row>
    <row r="14" spans="1:5" ht="12.75">
      <c r="A14" s="128"/>
      <c r="B14" s="107"/>
      <c r="C14" s="107"/>
      <c r="D14" s="107"/>
      <c r="E14" s="107"/>
    </row>
    <row r="15" spans="1:5" ht="12.75">
      <c r="A15" s="19"/>
      <c r="B15" s="107"/>
      <c r="C15" s="107"/>
      <c r="D15" s="107"/>
      <c r="E15" s="107"/>
    </row>
    <row r="16" spans="1:5" ht="12.75">
      <c r="A16" s="18" t="s">
        <v>310</v>
      </c>
      <c r="B16" s="107"/>
      <c r="C16" s="107"/>
      <c r="D16" s="107"/>
      <c r="E16" s="107"/>
    </row>
    <row r="17" spans="1:5" ht="12.75">
      <c r="A17" s="19" t="s">
        <v>311</v>
      </c>
      <c r="B17" s="107">
        <v>11265366</v>
      </c>
      <c r="C17" s="107">
        <f>B17/C$7</f>
        <v>16029171.717861595</v>
      </c>
      <c r="D17" s="107">
        <v>4951731</v>
      </c>
      <c r="E17" s="107">
        <v>7045678</v>
      </c>
    </row>
    <row r="18" spans="1:5" ht="12.75">
      <c r="A18" s="19" t="s">
        <v>312</v>
      </c>
      <c r="B18" s="107">
        <v>28942877</v>
      </c>
      <c r="C18" s="107">
        <f>B18/C$7</f>
        <v>41182003.80191348</v>
      </c>
      <c r="D18" s="107">
        <v>13691751</v>
      </c>
      <c r="E18" s="107">
        <v>19481607</v>
      </c>
    </row>
    <row r="19" spans="1:5" ht="12.75">
      <c r="A19" s="19" t="s">
        <v>313</v>
      </c>
      <c r="B19" s="107">
        <v>584869</v>
      </c>
      <c r="C19" s="107">
        <f>B19/C$7</f>
        <v>832193.6130130164</v>
      </c>
      <c r="D19" s="107">
        <v>433329</v>
      </c>
      <c r="E19" s="107">
        <v>616572</v>
      </c>
    </row>
    <row r="20" spans="1:5" ht="12.75">
      <c r="A20" s="19" t="s">
        <v>314</v>
      </c>
      <c r="B20" s="107">
        <v>120307</v>
      </c>
      <c r="C20" s="107">
        <f>B20/C$7</f>
        <v>171181.43892180466</v>
      </c>
      <c r="D20" s="107">
        <v>3259964</v>
      </c>
      <c r="E20" s="107">
        <v>4638511</v>
      </c>
    </row>
    <row r="21" spans="1:5" ht="12.75">
      <c r="A21" s="19" t="s">
        <v>315</v>
      </c>
      <c r="B21" s="126">
        <v>1510923</v>
      </c>
      <c r="C21" s="126">
        <f>B21/C$7</f>
        <v>2149849.744736797</v>
      </c>
      <c r="D21" s="126">
        <v>1158036</v>
      </c>
      <c r="E21" s="126">
        <v>1647737</v>
      </c>
    </row>
    <row r="22" spans="1:5" ht="12.75">
      <c r="A22" s="18" t="s">
        <v>316</v>
      </c>
      <c r="B22" s="127">
        <f>SUM(B17:B21)</f>
        <v>42424342</v>
      </c>
      <c r="C22" s="127">
        <f>SUM(C17:C21)</f>
        <v>60364400.316446684</v>
      </c>
      <c r="D22" s="127">
        <f>SUM(D17:D21)</f>
        <v>23494811</v>
      </c>
      <c r="E22" s="127">
        <f>SUM(E17:E21)</f>
        <v>33430105</v>
      </c>
    </row>
    <row r="23" spans="1:5" ht="12.75">
      <c r="A23" s="19"/>
      <c r="B23" s="130"/>
      <c r="C23" s="130"/>
      <c r="D23" s="130"/>
      <c r="E23" s="130"/>
    </row>
    <row r="24" spans="1:5" ht="12.75">
      <c r="A24" s="18" t="s">
        <v>317</v>
      </c>
      <c r="B24" s="131">
        <f>B13+B22</f>
        <v>42489053</v>
      </c>
      <c r="C24" s="131">
        <f>C13+C22</f>
        <v>60456475.77418455</v>
      </c>
      <c r="D24" s="131">
        <f>D13+D22</f>
        <v>23758852</v>
      </c>
      <c r="E24" s="127">
        <f>E13+E22</f>
        <v>33805801</v>
      </c>
    </row>
    <row r="25" spans="1:5" ht="12.75">
      <c r="A25" s="19"/>
      <c r="B25" s="132"/>
      <c r="C25" s="132"/>
      <c r="D25" s="132"/>
      <c r="E25" s="132"/>
    </row>
    <row r="26" spans="1:5" ht="12.75">
      <c r="A26" s="18" t="s">
        <v>318</v>
      </c>
      <c r="B26" s="132"/>
      <c r="C26" s="132"/>
      <c r="D26" s="132"/>
      <c r="E26" s="132"/>
    </row>
    <row r="27" spans="1:5" ht="12.75">
      <c r="A27" s="18" t="s">
        <v>319</v>
      </c>
      <c r="B27" s="132"/>
      <c r="C27" s="132"/>
      <c r="D27" s="132"/>
      <c r="E27" s="132"/>
    </row>
    <row r="28" spans="1:5" ht="12.75">
      <c r="A28" s="19" t="s">
        <v>320</v>
      </c>
      <c r="B28" s="107">
        <v>6588447</v>
      </c>
      <c r="C28" s="107">
        <f>B28/C$7</f>
        <v>9374515.512148479</v>
      </c>
      <c r="D28" s="107">
        <v>7159495</v>
      </c>
      <c r="E28" s="107">
        <f>D28/E$7</f>
        <v>10187043.613866739</v>
      </c>
    </row>
    <row r="29" spans="1:5" ht="12.75">
      <c r="A29" s="19" t="s">
        <v>321</v>
      </c>
      <c r="B29" s="107">
        <v>2375066</v>
      </c>
      <c r="C29" s="107">
        <f>B29/C$7</f>
        <v>3379414.4597924883</v>
      </c>
      <c r="D29" s="107">
        <v>1927492</v>
      </c>
      <c r="E29" s="107">
        <f>D29/E$7</f>
        <v>2742574.032020307</v>
      </c>
    </row>
    <row r="30" spans="1:5" ht="12.75">
      <c r="A30" s="19" t="s">
        <v>322</v>
      </c>
      <c r="B30" s="107">
        <v>2517988</v>
      </c>
      <c r="C30" s="107">
        <f>B30/C$7</f>
        <v>3582774.1447117548</v>
      </c>
      <c r="D30" s="107">
        <v>4241602</v>
      </c>
      <c r="E30" s="107">
        <f>D30/E$7</f>
        <v>6035255.917723861</v>
      </c>
    </row>
    <row r="31" spans="1:5" ht="12.75">
      <c r="A31" s="19" t="s">
        <v>323</v>
      </c>
      <c r="B31" s="126">
        <v>69624</v>
      </c>
      <c r="C31" s="126">
        <f>B31/C$7</f>
        <v>99066.0269435006</v>
      </c>
      <c r="D31" s="126">
        <v>62190</v>
      </c>
      <c r="E31" s="126">
        <f>D31/E$7</f>
        <v>88488.3979032561</v>
      </c>
    </row>
    <row r="32" spans="1:5" ht="12.75">
      <c r="A32" s="18" t="s">
        <v>324</v>
      </c>
      <c r="B32" s="127">
        <f>SUM(B28:B31)</f>
        <v>11551125</v>
      </c>
      <c r="C32" s="127">
        <f>SUM(C28:C31)</f>
        <v>16435770.143596224</v>
      </c>
      <c r="D32" s="127">
        <f>SUM(D28:D31)</f>
        <v>13390779</v>
      </c>
      <c r="E32" s="127">
        <f>SUM(E28:E31)</f>
        <v>19053361.961514164</v>
      </c>
    </row>
    <row r="33" spans="1:5" ht="12.75">
      <c r="A33" s="19"/>
      <c r="B33" s="132"/>
      <c r="C33" s="132"/>
      <c r="D33" s="132"/>
      <c r="E33" s="132"/>
    </row>
    <row r="34" spans="1:5" ht="12.75">
      <c r="A34" s="18" t="s">
        <v>325</v>
      </c>
      <c r="B34" s="132"/>
      <c r="C34" s="132"/>
      <c r="D34" s="132"/>
      <c r="E34" s="132"/>
    </row>
    <row r="35" spans="1:5" ht="12.75">
      <c r="A35" s="19" t="s">
        <v>326</v>
      </c>
      <c r="B35" s="107">
        <v>5817622</v>
      </c>
      <c r="C35" s="107">
        <f>B35/C$7</f>
        <v>8277730.348717423</v>
      </c>
      <c r="D35" s="107">
        <v>6336691</v>
      </c>
      <c r="E35" s="107">
        <f>D35/E$7</f>
        <v>9016298.996590799</v>
      </c>
    </row>
    <row r="36" spans="1:5" ht="12.75">
      <c r="A36" s="19" t="s">
        <v>327</v>
      </c>
      <c r="B36" s="107">
        <v>223089</v>
      </c>
      <c r="C36" s="107">
        <f>B36/C$7</f>
        <v>317427.0493622689</v>
      </c>
      <c r="D36" s="107">
        <v>442327</v>
      </c>
      <c r="E36" s="129">
        <f>D36/E$7</f>
        <v>629374.6193817906</v>
      </c>
    </row>
    <row r="37" spans="1:5" ht="12.75">
      <c r="A37" s="19" t="s">
        <v>328</v>
      </c>
      <c r="B37" s="126">
        <v>372562</v>
      </c>
      <c r="C37" s="126">
        <f>B37/C$7</f>
        <v>530107.9675129908</v>
      </c>
      <c r="D37" s="126">
        <v>158988</v>
      </c>
      <c r="E37" s="126">
        <f>D37/E$7</f>
        <v>226219.5434288934</v>
      </c>
    </row>
    <row r="38" spans="1:5" ht="12.75">
      <c r="A38" s="18" t="s">
        <v>329</v>
      </c>
      <c r="B38" s="127">
        <f>SUM(B35:B37)</f>
        <v>6413273</v>
      </c>
      <c r="C38" s="127">
        <f>SUM(C35:C37)</f>
        <v>9125265.365592683</v>
      </c>
      <c r="D38" s="127">
        <f>SUM(D35:D37)</f>
        <v>6938006</v>
      </c>
      <c r="E38" s="127">
        <f>SUM(E35:E37)</f>
        <v>9871893.159401484</v>
      </c>
    </row>
    <row r="39" spans="1:5" ht="12.75">
      <c r="A39" s="19"/>
      <c r="B39" s="107"/>
      <c r="C39" s="107"/>
      <c r="D39" s="107"/>
      <c r="E39" s="107"/>
    </row>
    <row r="40" spans="1:5" ht="12.75">
      <c r="A40" s="19" t="s">
        <v>330</v>
      </c>
      <c r="B40" s="107">
        <v>527039</v>
      </c>
      <c r="C40" s="107">
        <v>749909</v>
      </c>
      <c r="D40" s="107">
        <v>199568</v>
      </c>
      <c r="E40" s="107">
        <f>D40/E7</f>
        <v>283959.6815043739</v>
      </c>
    </row>
    <row r="41" spans="1:5" ht="12.75">
      <c r="A41" s="19"/>
      <c r="B41" s="107"/>
      <c r="C41" s="107"/>
      <c r="D41" s="107"/>
      <c r="E41" s="107"/>
    </row>
    <row r="42" spans="1:5" ht="12.75">
      <c r="A42" s="18" t="s">
        <v>331</v>
      </c>
      <c r="B42" s="133">
        <f>B32+B38+B40</f>
        <v>18491437</v>
      </c>
      <c r="C42" s="133">
        <f>C32+C38+C40</f>
        <v>26310944.509188905</v>
      </c>
      <c r="D42" s="133">
        <f>D32+D38+D40</f>
        <v>20528353</v>
      </c>
      <c r="E42" s="133">
        <f>E32+E38+E40</f>
        <v>29209214.80242002</v>
      </c>
    </row>
    <row r="43" spans="1:5" ht="12.75">
      <c r="A43" s="19"/>
      <c r="B43" s="127"/>
      <c r="C43" s="127"/>
      <c r="D43" s="127"/>
      <c r="E43" s="127"/>
    </row>
    <row r="44" spans="1:5" ht="12.75">
      <c r="A44" s="20" t="s">
        <v>332</v>
      </c>
      <c r="B44" s="133">
        <f>B24+B42</f>
        <v>60980490</v>
      </c>
      <c r="C44" s="133">
        <f>C24+C42</f>
        <v>86767420.28337345</v>
      </c>
      <c r="D44" s="133">
        <f>D24+D42</f>
        <v>44287205</v>
      </c>
      <c r="E44" s="133">
        <f>E24+E42</f>
        <v>63015015.80242002</v>
      </c>
    </row>
    <row r="45" spans="1:5" ht="12.75">
      <c r="A45" s="19"/>
      <c r="B45" s="9"/>
      <c r="C45" s="134"/>
      <c r="D45" s="12"/>
      <c r="E45" s="134"/>
    </row>
    <row r="46" spans="1:5" ht="12.75">
      <c r="A46" s="19"/>
      <c r="B46" s="9"/>
      <c r="C46" s="134"/>
      <c r="D46" s="9"/>
      <c r="E46" s="134"/>
    </row>
    <row r="47" spans="1:5" ht="12.75">
      <c r="A47" s="19"/>
      <c r="B47" s="9"/>
      <c r="C47" s="134"/>
      <c r="D47" s="9"/>
      <c r="E47" s="134"/>
    </row>
    <row r="48" spans="1:5" ht="12.75">
      <c r="A48" s="19"/>
      <c r="B48" s="9"/>
      <c r="C48" s="134"/>
      <c r="D48" s="9"/>
      <c r="E48" s="134"/>
    </row>
    <row r="49" spans="1:5" ht="12.75">
      <c r="A49" s="19"/>
      <c r="B49" s="9"/>
      <c r="C49" s="134"/>
      <c r="D49" s="9"/>
      <c r="E49" s="134"/>
    </row>
    <row r="50" spans="1:5" ht="12.75">
      <c r="A50" s="19"/>
      <c r="B50" s="9"/>
      <c r="C50" s="134"/>
      <c r="D50" s="9"/>
      <c r="E50" s="134"/>
    </row>
    <row r="51" spans="1:5" ht="12.75">
      <c r="A51" s="19"/>
      <c r="B51" s="9"/>
      <c r="C51" s="134"/>
      <c r="D51" s="9"/>
      <c r="E51" s="134"/>
    </row>
    <row r="52" spans="1:5" ht="12.75">
      <c r="A52" s="19"/>
      <c r="B52" s="9"/>
      <c r="C52" s="134"/>
      <c r="D52" s="9"/>
      <c r="E52" s="134"/>
    </row>
    <row r="53" spans="1:5" ht="12.75">
      <c r="A53" s="19"/>
      <c r="B53" s="9"/>
      <c r="C53" s="134"/>
      <c r="D53" s="9"/>
      <c r="E53" s="134"/>
    </row>
    <row r="54" spans="1:5" ht="12.75">
      <c r="A54" s="21"/>
      <c r="B54" s="21"/>
      <c r="C54" s="21"/>
      <c r="D54" s="21"/>
      <c r="E54" s="21"/>
    </row>
    <row r="55" spans="1:6" ht="12.75">
      <c r="A55" s="241">
        <v>5</v>
      </c>
      <c r="B55" s="241"/>
      <c r="C55" s="241"/>
      <c r="D55" s="241"/>
      <c r="E55" s="241"/>
      <c r="F55" s="173"/>
    </row>
    <row r="56" spans="1:5" ht="12.75">
      <c r="A56" s="240" t="s">
        <v>490</v>
      </c>
      <c r="B56" s="240"/>
      <c r="C56" s="240"/>
      <c r="D56" s="240"/>
      <c r="E56" s="240"/>
    </row>
    <row r="57" spans="1:5" ht="12.75">
      <c r="A57" s="9"/>
      <c r="B57" s="9"/>
      <c r="C57" s="9"/>
      <c r="D57" s="9"/>
      <c r="E57" s="9"/>
    </row>
    <row r="58" spans="1:5" ht="12.75">
      <c r="A58" s="18" t="s">
        <v>303</v>
      </c>
      <c r="B58" s="73"/>
      <c r="C58" s="134"/>
      <c r="D58" s="73"/>
      <c r="E58" s="134"/>
    </row>
    <row r="59" spans="1:5" ht="12.75">
      <c r="A59" s="18"/>
      <c r="B59" s="73"/>
      <c r="C59" s="134"/>
      <c r="D59" s="73"/>
      <c r="E59" s="134"/>
    </row>
    <row r="60" spans="1:5" ht="12.75">
      <c r="A60" s="18" t="s">
        <v>275</v>
      </c>
      <c r="B60" s="73"/>
      <c r="C60" s="134"/>
      <c r="D60" s="73"/>
      <c r="E60" s="134"/>
    </row>
    <row r="61" spans="1:5" ht="13.5" thickBot="1">
      <c r="A61" s="121" t="s">
        <v>489</v>
      </c>
      <c r="B61" s="122"/>
      <c r="C61" s="135"/>
      <c r="D61" s="122"/>
      <c r="E61" s="135"/>
    </row>
    <row r="62" spans="1:5" ht="12.75">
      <c r="A62" s="20"/>
      <c r="B62" s="243">
        <v>39172</v>
      </c>
      <c r="C62" s="243"/>
      <c r="D62" s="243">
        <v>38807</v>
      </c>
      <c r="E62" s="243"/>
    </row>
    <row r="63" spans="1:5" ht="12.75">
      <c r="A63" s="20"/>
      <c r="B63" s="73" t="s">
        <v>70</v>
      </c>
      <c r="C63" s="73" t="s">
        <v>71</v>
      </c>
      <c r="D63" s="136" t="s">
        <v>70</v>
      </c>
      <c r="E63" s="125" t="s">
        <v>71</v>
      </c>
    </row>
    <row r="64" spans="1:5" ht="12.75">
      <c r="A64" s="19"/>
      <c r="B64" s="9"/>
      <c r="C64" s="203">
        <v>0.702804</v>
      </c>
      <c r="D64" s="42"/>
      <c r="E64" s="203">
        <v>0.702804</v>
      </c>
    </row>
    <row r="65" spans="1:2" ht="22.5">
      <c r="A65" s="137" t="s">
        <v>333</v>
      </c>
      <c r="B65" s="42"/>
    </row>
    <row r="66" spans="1:5" ht="15">
      <c r="A66" s="112"/>
      <c r="B66" s="138"/>
      <c r="C66" s="139"/>
      <c r="D66" s="139"/>
      <c r="E66" s="140"/>
    </row>
    <row r="67" spans="1:5" ht="12.75">
      <c r="A67" s="141" t="s">
        <v>334</v>
      </c>
      <c r="B67" s="38"/>
      <c r="C67" s="19"/>
      <c r="D67" s="19"/>
      <c r="E67" s="140"/>
    </row>
    <row r="68" spans="1:5" ht="12.75">
      <c r="A68" s="113" t="s">
        <v>335</v>
      </c>
      <c r="B68" s="48">
        <v>23903205</v>
      </c>
      <c r="C68" s="104">
        <f>B68/C$64</f>
        <v>34011196.57827787</v>
      </c>
      <c r="D68" s="48">
        <v>23903205</v>
      </c>
      <c r="E68" s="104">
        <f>D68/E$64</f>
        <v>34011196.57827787</v>
      </c>
    </row>
    <row r="69" spans="1:5" ht="12.75">
      <c r="A69" s="113" t="s">
        <v>336</v>
      </c>
      <c r="B69" s="48"/>
      <c r="C69" s="104"/>
      <c r="D69" s="48"/>
      <c r="E69" s="104"/>
    </row>
    <row r="70" spans="1:5" ht="12.75">
      <c r="A70" s="113" t="s">
        <v>337</v>
      </c>
      <c r="B70" s="38"/>
      <c r="C70" s="104"/>
      <c r="D70" s="38"/>
      <c r="E70" s="104"/>
    </row>
    <row r="71" spans="1:5" ht="12.75">
      <c r="A71" s="143" t="s">
        <v>338</v>
      </c>
      <c r="B71" s="48">
        <v>4541137</v>
      </c>
      <c r="C71" s="104">
        <f>B71/C$64</f>
        <v>6461455.825521767</v>
      </c>
      <c r="D71" s="48">
        <v>4132198</v>
      </c>
      <c r="E71" s="104">
        <f>D71/E$64</f>
        <v>5879588.050153386</v>
      </c>
    </row>
    <row r="72" spans="1:5" ht="12.75">
      <c r="A72" s="143" t="s">
        <v>339</v>
      </c>
      <c r="B72" s="63">
        <v>477035</v>
      </c>
      <c r="C72" s="144">
        <f>B72/C$64</f>
        <v>678759.6541852352</v>
      </c>
      <c r="D72" s="63">
        <v>368944</v>
      </c>
      <c r="E72" s="144">
        <f>D72/E$64</f>
        <v>524960.0173021213</v>
      </c>
    </row>
    <row r="73" spans="1:5" ht="12.75">
      <c r="A73" s="141" t="s">
        <v>340</v>
      </c>
      <c r="B73" s="59">
        <f>SUM(B68:B72)</f>
        <v>28921377</v>
      </c>
      <c r="C73" s="106">
        <f>SUM(C68:C72)</f>
        <v>41151412.05798487</v>
      </c>
      <c r="D73" s="59">
        <f>SUM(D68:D72)</f>
        <v>28404347</v>
      </c>
      <c r="E73" s="106">
        <f>SUM(E68:E72)</f>
        <v>40415744.64573338</v>
      </c>
    </row>
    <row r="74" spans="1:5" ht="15">
      <c r="A74" s="112"/>
      <c r="B74" s="38"/>
      <c r="C74" s="104"/>
      <c r="D74" s="38"/>
      <c r="E74" s="104"/>
    </row>
    <row r="75" spans="1:5" ht="12.75">
      <c r="A75" s="141" t="s">
        <v>341</v>
      </c>
      <c r="B75" s="38"/>
      <c r="C75" s="104"/>
      <c r="D75" s="38"/>
      <c r="E75" s="104"/>
    </row>
    <row r="76" spans="1:5" ht="12.75">
      <c r="A76" s="141" t="s">
        <v>342</v>
      </c>
      <c r="B76" s="38"/>
      <c r="C76" s="104"/>
      <c r="D76" s="38"/>
      <c r="E76" s="104"/>
    </row>
    <row r="77" spans="1:5" ht="12.75">
      <c r="A77" s="110" t="s">
        <v>343</v>
      </c>
      <c r="B77" s="48">
        <v>25300919</v>
      </c>
      <c r="C77" s="104">
        <f>B77/C$64</f>
        <v>35999964.42820474</v>
      </c>
      <c r="D77" s="48">
        <v>5314121</v>
      </c>
      <c r="E77" s="104">
        <f>D77/E$64</f>
        <v>7561312.96919198</v>
      </c>
    </row>
    <row r="78" spans="1:5" ht="12.75">
      <c r="A78" s="110" t="s">
        <v>344</v>
      </c>
      <c r="B78" s="48">
        <v>5988</v>
      </c>
      <c r="C78" s="104">
        <f>B78/C$64</f>
        <v>8520.156402069424</v>
      </c>
      <c r="D78" s="48">
        <v>26967</v>
      </c>
      <c r="E78" s="104">
        <f>D78/E$64</f>
        <v>38370.584117335704</v>
      </c>
    </row>
    <row r="79" spans="1:5" ht="12.75">
      <c r="A79" s="110" t="s">
        <v>345</v>
      </c>
      <c r="B79" s="63">
        <v>750552</v>
      </c>
      <c r="C79" s="144">
        <f>B79/C$64</f>
        <v>1067939.2832140967</v>
      </c>
      <c r="D79" s="63">
        <v>1492252</v>
      </c>
      <c r="E79" s="144">
        <f>D79/E$64</f>
        <v>2123283.3051604717</v>
      </c>
    </row>
    <row r="80" spans="1:5" ht="12.75">
      <c r="A80" s="141" t="s">
        <v>346</v>
      </c>
      <c r="B80" s="59">
        <f>SUM(B77:B79)</f>
        <v>26057459</v>
      </c>
      <c r="C80" s="106">
        <f>SUM(C77:C79)</f>
        <v>37076423.8678209</v>
      </c>
      <c r="D80" s="59">
        <f>SUM(D77:D79)</f>
        <v>6833340</v>
      </c>
      <c r="E80" s="106">
        <f>D80/E$64</f>
        <v>9722966.858469786</v>
      </c>
    </row>
    <row r="81" spans="1:5" ht="15">
      <c r="A81" s="112"/>
      <c r="B81" s="38"/>
      <c r="C81" s="104"/>
      <c r="D81" s="38"/>
      <c r="E81" s="104"/>
    </row>
    <row r="82" spans="1:5" ht="12.75">
      <c r="A82" s="141" t="s">
        <v>347</v>
      </c>
      <c r="B82" s="38"/>
      <c r="C82" s="104"/>
      <c r="D82" s="38"/>
      <c r="E82" s="104"/>
    </row>
    <row r="83" spans="1:5" ht="12.75">
      <c r="A83" s="113" t="s">
        <v>343</v>
      </c>
      <c r="B83" s="48">
        <v>3182315</v>
      </c>
      <c r="C83" s="104">
        <f>B83/C$64</f>
        <v>4528026.306054035</v>
      </c>
      <c r="D83" s="48">
        <v>5469132</v>
      </c>
      <c r="E83" s="104">
        <f aca="true" t="shared" si="0" ref="E83:E89">D83/E$64</f>
        <v>7781873.751429986</v>
      </c>
    </row>
    <row r="84" spans="1:5" ht="12.75">
      <c r="A84" s="113" t="s">
        <v>344</v>
      </c>
      <c r="B84" s="48">
        <v>17986</v>
      </c>
      <c r="C84" s="104">
        <f aca="true" t="shared" si="1" ref="C84:C91">B84/C$64</f>
        <v>25591.772386042197</v>
      </c>
      <c r="D84" s="48">
        <v>14990</v>
      </c>
      <c r="E84" s="104">
        <f t="shared" si="0"/>
        <v>21328.84844138622</v>
      </c>
    </row>
    <row r="85" spans="1:5" ht="12.75">
      <c r="A85" s="113" t="s">
        <v>348</v>
      </c>
      <c r="B85" s="43">
        <v>23839</v>
      </c>
      <c r="C85" s="104">
        <f t="shared" si="1"/>
        <v>33919.84109367619</v>
      </c>
      <c r="D85" s="43">
        <v>20576</v>
      </c>
      <c r="E85" s="104">
        <f t="shared" si="0"/>
        <v>29277.010375581245</v>
      </c>
    </row>
    <row r="86" spans="1:5" ht="12.75">
      <c r="A86" s="113" t="s">
        <v>349</v>
      </c>
      <c r="B86" s="48">
        <v>1880592</v>
      </c>
      <c r="C86" s="104">
        <f t="shared" si="1"/>
        <v>2675841.3441016274</v>
      </c>
      <c r="D86" s="48">
        <v>2669648</v>
      </c>
      <c r="E86" s="104">
        <f t="shared" si="0"/>
        <v>3798566.8835123307</v>
      </c>
    </row>
    <row r="87" spans="1:5" ht="12.75">
      <c r="A87" s="113" t="s">
        <v>350</v>
      </c>
      <c r="B87" s="43">
        <v>219686</v>
      </c>
      <c r="C87" s="104">
        <f t="shared" si="1"/>
        <v>312585.0165906853</v>
      </c>
      <c r="D87" s="43">
        <v>239727</v>
      </c>
      <c r="E87" s="104">
        <f t="shared" si="0"/>
        <v>341100.790547578</v>
      </c>
    </row>
    <row r="88" spans="1:5" ht="12.75">
      <c r="A88" s="113" t="s">
        <v>351</v>
      </c>
      <c r="B88" s="48">
        <v>241326</v>
      </c>
      <c r="C88" s="104">
        <f t="shared" si="1"/>
        <v>343375.9625727799</v>
      </c>
      <c r="D88" s="48">
        <v>189865</v>
      </c>
      <c r="E88" s="104">
        <f t="shared" si="0"/>
        <v>270153.5563258035</v>
      </c>
    </row>
    <row r="89" spans="1:5" ht="12.75">
      <c r="A89" s="113" t="s">
        <v>352</v>
      </c>
      <c r="B89" s="204">
        <v>301880</v>
      </c>
      <c r="C89" s="104">
        <f t="shared" si="1"/>
        <v>429536.54219384067</v>
      </c>
      <c r="D89" s="204">
        <v>445580</v>
      </c>
      <c r="E89" s="205">
        <f t="shared" si="0"/>
        <v>634003.2213817793</v>
      </c>
    </row>
    <row r="90" spans="1:5" ht="12.75">
      <c r="A90" s="113" t="s">
        <v>482</v>
      </c>
      <c r="B90" s="204">
        <v>1200</v>
      </c>
      <c r="C90" s="104">
        <f t="shared" si="1"/>
        <v>1707.446172759404</v>
      </c>
      <c r="D90" s="204"/>
      <c r="E90" s="205"/>
    </row>
    <row r="91" spans="1:5" ht="12.75">
      <c r="A91" s="113" t="s">
        <v>483</v>
      </c>
      <c r="B91" s="63">
        <v>132830</v>
      </c>
      <c r="C91" s="144">
        <f t="shared" si="1"/>
        <v>189000.0626063597</v>
      </c>
      <c r="D91" s="63"/>
      <c r="E91" s="144"/>
    </row>
    <row r="92" spans="1:5" ht="12.75">
      <c r="A92" s="141" t="s">
        <v>353</v>
      </c>
      <c r="B92" s="59">
        <f>SUM(B83:B91)</f>
        <v>6001654</v>
      </c>
      <c r="C92" s="59">
        <f>SUM(C83:C91)</f>
        <v>8539584.293771805</v>
      </c>
      <c r="D92" s="59">
        <f>SUM(D83:D89)</f>
        <v>9049518</v>
      </c>
      <c r="E92" s="106">
        <f>D92/E$64</f>
        <v>12876304.062014446</v>
      </c>
    </row>
    <row r="93" spans="1:5" ht="12.75">
      <c r="A93" s="141" t="s">
        <v>354</v>
      </c>
      <c r="B93" s="145">
        <f>B80+B92</f>
        <v>32059113</v>
      </c>
      <c r="C93" s="145">
        <f>C80+C92</f>
        <v>45616008.16159271</v>
      </c>
      <c r="D93" s="145">
        <f>D80+D92</f>
        <v>15882858</v>
      </c>
      <c r="E93" s="146">
        <f>D93/E$64</f>
        <v>22599270.920484234</v>
      </c>
    </row>
    <row r="94" spans="1:5" ht="12.75">
      <c r="A94" s="242" t="s">
        <v>355</v>
      </c>
      <c r="B94" s="19"/>
      <c r="C94" s="104"/>
      <c r="D94" s="19"/>
      <c r="E94" s="104"/>
    </row>
    <row r="95" spans="1:5" ht="12.75">
      <c r="A95" s="242"/>
      <c r="B95" s="145">
        <f>B73+B93</f>
        <v>60980490</v>
      </c>
      <c r="C95" s="145">
        <f>C73+C93</f>
        <v>86767420.21957758</v>
      </c>
      <c r="D95" s="145">
        <f>D73+D93</f>
        <v>44287205</v>
      </c>
      <c r="E95" s="146">
        <f>D95/E$64</f>
        <v>63015015.56621761</v>
      </c>
    </row>
    <row r="96" spans="1:5" ht="15">
      <c r="A96" s="21"/>
      <c r="B96" s="21"/>
      <c r="C96" s="21"/>
      <c r="D96" s="147"/>
      <c r="E96" s="148"/>
    </row>
    <row r="109" spans="1:6" ht="12.75">
      <c r="A109" s="241">
        <v>6</v>
      </c>
      <c r="B109" s="241"/>
      <c r="C109" s="241"/>
      <c r="D109" s="241"/>
      <c r="E109" s="241"/>
      <c r="F109" s="241"/>
    </row>
    <row r="110" spans="1:5" ht="12.75">
      <c r="A110" s="240" t="s">
        <v>490</v>
      </c>
      <c r="B110" s="240"/>
      <c r="C110" s="240"/>
      <c r="D110" s="240"/>
      <c r="E110" s="240"/>
    </row>
  </sheetData>
  <mergeCells count="9">
    <mergeCell ref="B5:C5"/>
    <mergeCell ref="D5:E5"/>
    <mergeCell ref="B62:C62"/>
    <mergeCell ref="D62:E62"/>
    <mergeCell ref="A110:E110"/>
    <mergeCell ref="A109:F109"/>
    <mergeCell ref="A55:E55"/>
    <mergeCell ref="A56:E56"/>
    <mergeCell ref="A94:A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D41" sqref="D41"/>
    </sheetView>
  </sheetViews>
  <sheetFormatPr defaultColWidth="9.140625" defaultRowHeight="12.75"/>
  <cols>
    <col min="1" max="1" width="27.7109375" style="0" customWidth="1"/>
    <col min="2" max="5" width="12.140625" style="0" customWidth="1"/>
  </cols>
  <sheetData>
    <row r="1" spans="1:6" ht="12.75">
      <c r="A1" s="18" t="s">
        <v>356</v>
      </c>
      <c r="B1" s="18"/>
      <c r="C1" s="18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12.75">
      <c r="A3" s="18" t="s">
        <v>276</v>
      </c>
      <c r="B3" s="18"/>
      <c r="C3" s="18"/>
      <c r="D3" s="18"/>
      <c r="E3" s="19"/>
      <c r="F3" s="19"/>
    </row>
    <row r="4" spans="1:6" ht="13.5" thickBot="1">
      <c r="A4" s="121" t="s">
        <v>372</v>
      </c>
      <c r="B4" s="121"/>
      <c r="C4" s="121"/>
      <c r="D4" s="121"/>
      <c r="E4" s="149"/>
      <c r="F4" s="150"/>
    </row>
    <row r="5" spans="1:6" ht="12.75">
      <c r="A5" s="19"/>
      <c r="B5" s="19"/>
      <c r="C5" s="19"/>
      <c r="D5" s="19"/>
      <c r="E5" s="19"/>
      <c r="F5" s="19"/>
    </row>
    <row r="6" spans="1:6" ht="12.75">
      <c r="A6" s="19"/>
      <c r="B6" s="234">
        <v>39172</v>
      </c>
      <c r="C6" s="234"/>
      <c r="D6" s="234">
        <v>38807</v>
      </c>
      <c r="E6" s="234"/>
      <c r="F6" s="21"/>
    </row>
    <row r="7" spans="1:6" ht="12.75">
      <c r="A7" s="19"/>
      <c r="B7" s="37" t="s">
        <v>70</v>
      </c>
      <c r="C7" s="73" t="s">
        <v>71</v>
      </c>
      <c r="D7" s="73" t="s">
        <v>70</v>
      </c>
      <c r="E7" s="9" t="s">
        <v>71</v>
      </c>
      <c r="F7" s="21"/>
    </row>
    <row r="8" spans="1:6" ht="12.75">
      <c r="A8" s="19"/>
      <c r="B8" s="19"/>
      <c r="C8" s="39">
        <v>0.702804</v>
      </c>
      <c r="D8" s="36"/>
      <c r="E8" s="160">
        <v>0.702804</v>
      </c>
      <c r="F8" s="21"/>
    </row>
    <row r="9" spans="1:6" ht="12.75">
      <c r="A9" s="35"/>
      <c r="B9" s="35"/>
      <c r="C9" s="35"/>
      <c r="D9" s="35"/>
      <c r="E9" s="19"/>
      <c r="F9" s="21"/>
    </row>
    <row r="10" spans="1:6" ht="12.75">
      <c r="A10" s="35" t="s">
        <v>357</v>
      </c>
      <c r="B10" s="48">
        <v>9430966</v>
      </c>
      <c r="C10" s="48">
        <f>B10/C$8</f>
        <v>13419055.66843672</v>
      </c>
      <c r="D10" s="48">
        <v>8381828</v>
      </c>
      <c r="E10" s="48">
        <f>D10/E$8</f>
        <v>11926266.782773007</v>
      </c>
      <c r="F10" s="21"/>
    </row>
    <row r="11" spans="1:6" ht="12.75">
      <c r="A11" s="35" t="s">
        <v>358</v>
      </c>
      <c r="B11" s="48"/>
      <c r="C11" s="48"/>
      <c r="D11" s="48"/>
      <c r="E11" s="48"/>
      <c r="F11" s="21"/>
    </row>
    <row r="12" spans="1:6" ht="22.5">
      <c r="A12" s="50" t="s">
        <v>359</v>
      </c>
      <c r="B12" s="60">
        <v>-178225</v>
      </c>
      <c r="C12" s="60">
        <f aca="true" t="shared" si="0" ref="C12:C17">B12/C$8</f>
        <v>-253591.32845003728</v>
      </c>
      <c r="D12" s="43">
        <v>125330</v>
      </c>
      <c r="E12" s="43">
        <f aca="true" t="shared" si="1" ref="E12:E17">D12/E$8</f>
        <v>178328.5240266134</v>
      </c>
      <c r="F12" s="21"/>
    </row>
    <row r="13" spans="1:6" ht="12.75">
      <c r="A13" s="35" t="s">
        <v>360</v>
      </c>
      <c r="B13" s="48">
        <v>150028</v>
      </c>
      <c r="C13" s="48">
        <f t="shared" si="0"/>
        <v>213470.6120056232</v>
      </c>
      <c r="D13" s="48">
        <v>87249</v>
      </c>
      <c r="E13" s="48">
        <f t="shared" si="1"/>
        <v>124144.14260590436</v>
      </c>
      <c r="F13" s="21"/>
    </row>
    <row r="14" spans="1:6" ht="12.75">
      <c r="A14" s="50" t="s">
        <v>361</v>
      </c>
      <c r="B14" s="151">
        <v>-4076105</v>
      </c>
      <c r="C14" s="151">
        <f t="shared" si="0"/>
        <v>-5799774.901679558</v>
      </c>
      <c r="D14" s="151">
        <v>-4128114</v>
      </c>
      <c r="E14" s="151">
        <f t="shared" si="1"/>
        <v>-5873777.041678761</v>
      </c>
      <c r="F14" s="21"/>
    </row>
    <row r="15" spans="1:6" ht="12.75">
      <c r="A15" s="50" t="s">
        <v>362</v>
      </c>
      <c r="B15" s="151">
        <v>-1528494</v>
      </c>
      <c r="C15" s="151">
        <f t="shared" si="0"/>
        <v>-2174851.025321427</v>
      </c>
      <c r="D15" s="151">
        <v>-1374186</v>
      </c>
      <c r="E15" s="151">
        <f t="shared" si="1"/>
        <v>-1955290.521966295</v>
      </c>
      <c r="F15" s="21"/>
    </row>
    <row r="16" spans="1:6" ht="12.75">
      <c r="A16" s="50" t="s">
        <v>363</v>
      </c>
      <c r="B16" s="151">
        <v>-1285106</v>
      </c>
      <c r="C16" s="151">
        <f t="shared" si="0"/>
        <v>-1828541.101075122</v>
      </c>
      <c r="D16" s="151">
        <v>-791883</v>
      </c>
      <c r="E16" s="151">
        <f t="shared" si="1"/>
        <v>-1126747.9980193626</v>
      </c>
      <c r="F16" s="21"/>
    </row>
    <row r="17" spans="1:6" ht="12.75">
      <c r="A17" s="50" t="s">
        <v>364</v>
      </c>
      <c r="B17" s="151">
        <v>-1685989</v>
      </c>
      <c r="C17" s="151">
        <f t="shared" si="0"/>
        <v>-2398946.2211370454</v>
      </c>
      <c r="D17" s="151">
        <v>-1676332</v>
      </c>
      <c r="E17" s="151">
        <f t="shared" si="1"/>
        <v>-2385205.548061764</v>
      </c>
      <c r="F17" s="21"/>
    </row>
    <row r="18" spans="1:6" ht="12.75">
      <c r="A18" s="50"/>
      <c r="B18" s="142"/>
      <c r="C18" s="48"/>
      <c r="D18" s="142"/>
      <c r="E18" s="48"/>
      <c r="F18" s="21"/>
    </row>
    <row r="19" spans="1:6" ht="12.75">
      <c r="A19" s="64" t="s">
        <v>365</v>
      </c>
      <c r="B19" s="152">
        <f>SUM(B10:B18)</f>
        <v>827075</v>
      </c>
      <c r="C19" s="145">
        <f>SUM(C10:C18)</f>
        <v>1176821.702779153</v>
      </c>
      <c r="D19" s="152">
        <f>SUM(D10:D18)</f>
        <v>623892</v>
      </c>
      <c r="E19" s="145">
        <f>D19/E$8</f>
        <v>887718.3396793416</v>
      </c>
      <c r="F19" s="21"/>
    </row>
    <row r="20" spans="1:6" ht="12.75">
      <c r="A20" s="50"/>
      <c r="B20" s="153"/>
      <c r="C20" s="48"/>
      <c r="D20" s="153"/>
      <c r="E20" s="48"/>
      <c r="F20" s="21"/>
    </row>
    <row r="21" spans="1:6" ht="12.75">
      <c r="A21" s="50" t="s">
        <v>366</v>
      </c>
      <c r="B21" s="154">
        <v>317</v>
      </c>
      <c r="C21" s="48">
        <f>B21/C8</f>
        <v>451.05036397060917</v>
      </c>
      <c r="D21" s="154">
        <v>90</v>
      </c>
      <c r="E21" s="48">
        <f>D21/E$8</f>
        <v>128.05846295695528</v>
      </c>
      <c r="F21" s="21"/>
    </row>
    <row r="22" spans="1:6" ht="12.75">
      <c r="A22" s="50" t="s">
        <v>367</v>
      </c>
      <c r="B22" s="151">
        <v>-286691</v>
      </c>
      <c r="C22" s="151">
        <f>B22/C8</f>
        <v>-407924.5422621385</v>
      </c>
      <c r="D22" s="151">
        <v>-105038</v>
      </c>
      <c r="E22" s="151">
        <f>D22/E$8</f>
        <v>-149455.6092452519</v>
      </c>
      <c r="F22" s="21"/>
    </row>
    <row r="23" spans="1:6" ht="12.75">
      <c r="A23" s="50"/>
      <c r="B23" s="155"/>
      <c r="C23" s="48"/>
      <c r="D23" s="155"/>
      <c r="E23" s="48"/>
      <c r="F23" s="21"/>
    </row>
    <row r="24" spans="1:6" ht="12.75">
      <c r="A24" s="64" t="s">
        <v>368</v>
      </c>
      <c r="B24" s="208">
        <f>SUM(B19:B23)</f>
        <v>540701</v>
      </c>
      <c r="C24" s="145">
        <f>SUM(C19:C23)</f>
        <v>769348.210880985</v>
      </c>
      <c r="D24" s="156">
        <f>SUM(D19:D23)</f>
        <v>518944</v>
      </c>
      <c r="E24" s="145">
        <f>D24/E$8</f>
        <v>738390.7888970467</v>
      </c>
      <c r="F24" s="21"/>
    </row>
    <row r="25" spans="1:6" ht="12.75">
      <c r="A25" s="35"/>
      <c r="B25" s="38"/>
      <c r="C25" s="48"/>
      <c r="D25" s="38"/>
      <c r="E25" s="48"/>
      <c r="F25" s="21"/>
    </row>
    <row r="26" spans="1:6" ht="12.75">
      <c r="A26" s="35" t="s">
        <v>369</v>
      </c>
      <c r="B26" s="157">
        <v>-63666</v>
      </c>
      <c r="C26" s="157">
        <f>B26/C8</f>
        <v>-90588.55669575017</v>
      </c>
      <c r="D26" s="157">
        <v>-150000</v>
      </c>
      <c r="E26" s="157">
        <f>D26/E$8</f>
        <v>-213430.77159492546</v>
      </c>
      <c r="F26" s="21"/>
    </row>
    <row r="27" spans="1:6" ht="13.5" thickBot="1">
      <c r="A27" s="40" t="s">
        <v>370</v>
      </c>
      <c r="B27" s="70">
        <f>SUM(B24:B26)</f>
        <v>477035</v>
      </c>
      <c r="C27" s="158">
        <f>SUM(C24:C26)</f>
        <v>678759.6541852348</v>
      </c>
      <c r="D27" s="70">
        <f>SUM(D24:D26)</f>
        <v>368944</v>
      </c>
      <c r="E27" s="158">
        <f>D27/E$8</f>
        <v>524960.0173021213</v>
      </c>
      <c r="F27" s="21"/>
    </row>
    <row r="28" spans="1:6" ht="13.5" thickTop="1">
      <c r="A28" s="35"/>
      <c r="B28" s="38"/>
      <c r="C28" s="48"/>
      <c r="D28" s="38"/>
      <c r="E28" s="48"/>
      <c r="F28" s="21"/>
    </row>
    <row r="29" spans="1:6" ht="12.75">
      <c r="A29" s="40" t="s">
        <v>371</v>
      </c>
      <c r="B29" s="87">
        <v>0.0023</v>
      </c>
      <c r="C29" s="159">
        <v>0.0033</v>
      </c>
      <c r="D29" s="87">
        <v>0.0154</v>
      </c>
      <c r="E29" s="159">
        <f>D29/E8</f>
        <v>0.02191222588374568</v>
      </c>
      <c r="F29" s="21"/>
    </row>
    <row r="30" spans="1:6" ht="12.75">
      <c r="A30" s="19"/>
      <c r="B30" s="19"/>
      <c r="C30" s="19"/>
      <c r="D30" s="19"/>
      <c r="E30" s="19"/>
      <c r="F30" s="21"/>
    </row>
    <row r="31" spans="1:6" ht="12.75">
      <c r="A31" s="19"/>
      <c r="B31" s="19"/>
      <c r="C31" s="19"/>
      <c r="D31" s="19"/>
      <c r="E31" s="19"/>
      <c r="F31" s="21"/>
    </row>
    <row r="32" spans="1:6" ht="12.75">
      <c r="A32" s="19"/>
      <c r="B32" s="19"/>
      <c r="C32" s="19"/>
      <c r="D32" s="19"/>
      <c r="E32" s="19"/>
      <c r="F32" s="21"/>
    </row>
    <row r="33" spans="1:6" ht="12.75">
      <c r="A33" s="19"/>
      <c r="B33" s="19"/>
      <c r="C33" s="19"/>
      <c r="D33" s="19"/>
      <c r="E33" s="19"/>
      <c r="F33" s="21"/>
    </row>
    <row r="34" spans="1:6" ht="12.75">
      <c r="A34" s="19"/>
      <c r="B34" s="19"/>
      <c r="C34" s="19"/>
      <c r="D34" s="19"/>
      <c r="E34" s="19"/>
      <c r="F34" s="21"/>
    </row>
    <row r="35" spans="1:6" ht="12.75">
      <c r="A35" s="19"/>
      <c r="B35" s="19"/>
      <c r="C35" s="19"/>
      <c r="D35" s="19"/>
      <c r="E35" s="19"/>
      <c r="F35" s="21"/>
    </row>
    <row r="36" spans="1:6" ht="12.75">
      <c r="A36" s="19"/>
      <c r="B36" s="19"/>
      <c r="C36" s="19"/>
      <c r="D36" s="19"/>
      <c r="E36" s="19"/>
      <c r="F36" s="21"/>
    </row>
    <row r="37" spans="1:6" ht="12.75">
      <c r="A37" s="19"/>
      <c r="B37" s="19"/>
      <c r="C37" s="19"/>
      <c r="D37" s="19"/>
      <c r="E37" s="19"/>
      <c r="F37" s="21"/>
    </row>
    <row r="38" spans="1:6" ht="12.75">
      <c r="A38" s="19"/>
      <c r="B38" s="19"/>
      <c r="C38" s="19"/>
      <c r="D38" s="19"/>
      <c r="E38" s="19"/>
      <c r="F38" s="21"/>
    </row>
    <row r="39" spans="1:6" ht="12.75">
      <c r="A39" s="19"/>
      <c r="B39" s="19"/>
      <c r="C39" s="19"/>
      <c r="D39" s="19"/>
      <c r="E39" s="19"/>
      <c r="F39" s="21"/>
    </row>
    <row r="40" spans="1:6" ht="12.75">
      <c r="A40" s="19"/>
      <c r="B40" s="19"/>
      <c r="C40" s="19"/>
      <c r="D40" s="19"/>
      <c r="E40" s="19"/>
      <c r="F40" s="21"/>
    </row>
    <row r="41" spans="1:6" ht="12.75">
      <c r="A41" s="19"/>
      <c r="B41" s="19"/>
      <c r="C41" s="19"/>
      <c r="D41" s="19"/>
      <c r="E41" s="19"/>
      <c r="F41" s="21"/>
    </row>
    <row r="42" spans="1:6" ht="12.75">
      <c r="A42" s="19"/>
      <c r="B42" s="19"/>
      <c r="C42" s="19"/>
      <c r="D42" s="19"/>
      <c r="E42" s="19"/>
      <c r="F42" s="21"/>
    </row>
    <row r="43" spans="1:6" ht="12.75">
      <c r="A43" s="19"/>
      <c r="B43" s="19"/>
      <c r="C43" s="19"/>
      <c r="D43" s="19"/>
      <c r="E43" s="19"/>
      <c r="F43" s="21"/>
    </row>
    <row r="44" spans="1:6" ht="12.75">
      <c r="A44" s="19"/>
      <c r="B44" s="19"/>
      <c r="C44" s="19"/>
      <c r="D44" s="19"/>
      <c r="E44" s="19"/>
      <c r="F44" s="21"/>
    </row>
    <row r="45" spans="1:6" ht="12.75">
      <c r="A45" s="19"/>
      <c r="B45" s="19"/>
      <c r="C45" s="19"/>
      <c r="D45" s="19"/>
      <c r="E45" s="19"/>
      <c r="F45" s="21"/>
    </row>
    <row r="46" spans="1:6" ht="12.75">
      <c r="A46" s="19"/>
      <c r="B46" s="19"/>
      <c r="C46" s="19"/>
      <c r="D46" s="19"/>
      <c r="E46" s="19"/>
      <c r="F46" s="21"/>
    </row>
    <row r="47" spans="1:6" ht="12.75">
      <c r="A47" s="19"/>
      <c r="B47" s="19"/>
      <c r="C47" s="19"/>
      <c r="D47" s="19"/>
      <c r="E47" s="19"/>
      <c r="F47" s="21"/>
    </row>
    <row r="48" spans="1:6" ht="12.75">
      <c r="A48" s="19"/>
      <c r="B48" s="19"/>
      <c r="C48" s="19"/>
      <c r="D48" s="19"/>
      <c r="E48" s="19"/>
      <c r="F48" s="21"/>
    </row>
    <row r="49" spans="1:6" ht="12.75">
      <c r="A49" s="19"/>
      <c r="B49" s="19"/>
      <c r="C49" s="19"/>
      <c r="D49" s="19"/>
      <c r="E49" s="19"/>
      <c r="F49" s="21"/>
    </row>
    <row r="50" spans="1:6" ht="12.75">
      <c r="A50" s="19"/>
      <c r="B50" s="19"/>
      <c r="C50" s="19"/>
      <c r="D50" s="19"/>
      <c r="E50" s="19"/>
      <c r="F50" s="21"/>
    </row>
    <row r="51" spans="1:6" ht="12.75">
      <c r="A51" s="19"/>
      <c r="B51" s="19"/>
      <c r="C51" s="19"/>
      <c r="D51" s="19"/>
      <c r="E51" s="19"/>
      <c r="F51" s="21"/>
    </row>
    <row r="52" spans="1:6" ht="12.75">
      <c r="A52" s="19"/>
      <c r="B52" s="19"/>
      <c r="C52" s="19"/>
      <c r="D52" s="19"/>
      <c r="E52" s="19"/>
      <c r="F52" s="21"/>
    </row>
    <row r="53" spans="1:6" ht="12.75">
      <c r="A53" s="244">
        <v>7</v>
      </c>
      <c r="B53" s="244"/>
      <c r="C53" s="244"/>
      <c r="D53" s="244"/>
      <c r="E53" s="244"/>
      <c r="F53" s="244"/>
    </row>
    <row r="54" spans="1:6" ht="12.75">
      <c r="A54" s="231" t="s">
        <v>492</v>
      </c>
      <c r="B54" s="231"/>
      <c r="C54" s="231"/>
      <c r="D54" s="231"/>
      <c r="E54" s="231"/>
      <c r="F54" s="231"/>
    </row>
  </sheetData>
  <mergeCells count="4">
    <mergeCell ref="B6:C6"/>
    <mergeCell ref="D6:E6"/>
    <mergeCell ref="A53:F53"/>
    <mergeCell ref="A54:F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4" max="4" width="13.8515625" style="0" customWidth="1"/>
    <col min="5" max="6" width="9.7109375" style="0" customWidth="1"/>
    <col min="7" max="7" width="10.00390625" style="0" customWidth="1"/>
    <col min="8" max="8" width="9.8515625" style="0" customWidth="1"/>
  </cols>
  <sheetData>
    <row r="1" spans="1:8" ht="12.75">
      <c r="A1" s="161" t="s">
        <v>373</v>
      </c>
      <c r="B1" s="161"/>
      <c r="C1" s="161"/>
      <c r="D1" s="161"/>
      <c r="E1" s="162"/>
      <c r="F1" s="162"/>
      <c r="G1" s="162"/>
      <c r="H1" s="162"/>
    </row>
    <row r="2" spans="1:8" ht="12.75">
      <c r="A2" s="161"/>
      <c r="B2" s="161"/>
      <c r="C2" s="161"/>
      <c r="D2" s="161"/>
      <c r="E2" s="240" t="s">
        <v>408</v>
      </c>
      <c r="F2" s="240"/>
      <c r="G2" s="240" t="s">
        <v>374</v>
      </c>
      <c r="H2" s="240"/>
    </row>
    <row r="3" spans="1:8" ht="12.75">
      <c r="A3" s="163" t="s">
        <v>375</v>
      </c>
      <c r="B3" s="161"/>
      <c r="C3" s="161"/>
      <c r="D3" s="161"/>
      <c r="E3" s="240" t="s">
        <v>376</v>
      </c>
      <c r="F3" s="240"/>
      <c r="G3" s="240" t="s">
        <v>376</v>
      </c>
      <c r="H3" s="240"/>
    </row>
    <row r="4" spans="5:8" ht="12.75">
      <c r="E4" s="53" t="s">
        <v>70</v>
      </c>
      <c r="F4" s="53" t="s">
        <v>71</v>
      </c>
      <c r="G4" s="53" t="s">
        <v>70</v>
      </c>
      <c r="H4" s="53" t="s">
        <v>71</v>
      </c>
    </row>
    <row r="5" spans="1:8" ht="12.75">
      <c r="A5" s="163" t="s">
        <v>377</v>
      </c>
      <c r="E5" s="162"/>
      <c r="F5" s="164">
        <v>0.702804</v>
      </c>
      <c r="H5" s="75">
        <v>0.702804</v>
      </c>
    </row>
    <row r="6" spans="1:8" ht="12.75">
      <c r="A6" s="162" t="s">
        <v>378</v>
      </c>
      <c r="B6" s="162"/>
      <c r="C6" s="162"/>
      <c r="D6" s="162"/>
      <c r="E6" s="165">
        <v>540701</v>
      </c>
      <c r="F6" s="165">
        <f>E6/F$5</f>
        <v>769348.2108809854</v>
      </c>
      <c r="G6" s="165">
        <v>584716</v>
      </c>
      <c r="H6" s="166">
        <f>G6/H$5</f>
        <v>831975.9136259896</v>
      </c>
    </row>
    <row r="7" spans="1:8" ht="12.75">
      <c r="A7" s="162" t="s">
        <v>379</v>
      </c>
      <c r="B7" s="162"/>
      <c r="C7" s="162"/>
      <c r="D7" s="162"/>
      <c r="E7" s="165"/>
      <c r="F7" s="165"/>
      <c r="G7" s="165"/>
      <c r="H7" s="166"/>
    </row>
    <row r="8" spans="1:8" ht="12.75">
      <c r="A8" s="162" t="s">
        <v>380</v>
      </c>
      <c r="B8" s="162"/>
      <c r="C8" s="162"/>
      <c r="D8" s="162"/>
      <c r="E8" s="165">
        <v>1285106</v>
      </c>
      <c r="F8" s="165">
        <f>E8/F$5</f>
        <v>1828541.101075122</v>
      </c>
      <c r="G8" s="165">
        <v>791883</v>
      </c>
      <c r="H8" s="166">
        <f>G8/H$5</f>
        <v>1126747.9980193626</v>
      </c>
    </row>
    <row r="9" spans="1:8" ht="12.75">
      <c r="A9" s="162" t="s">
        <v>381</v>
      </c>
      <c r="B9" s="162"/>
      <c r="C9" s="162"/>
      <c r="D9" s="162"/>
      <c r="E9" s="165">
        <v>32602</v>
      </c>
      <c r="F9" s="165">
        <f>E9/F$5</f>
        <v>46388.46677025173</v>
      </c>
      <c r="G9" s="165">
        <v>28646</v>
      </c>
      <c r="H9" s="166">
        <f>G9/H$5</f>
        <v>40759.58588738823</v>
      </c>
    </row>
    <row r="10" spans="1:8" ht="12.75">
      <c r="A10" s="162" t="s">
        <v>382</v>
      </c>
      <c r="B10" s="162"/>
      <c r="C10" s="162"/>
      <c r="D10" s="162"/>
      <c r="E10" s="165"/>
      <c r="F10" s="165"/>
      <c r="G10" s="165"/>
      <c r="H10" s="166"/>
    </row>
    <row r="11" spans="1:8" ht="12.75">
      <c r="A11" s="162" t="s">
        <v>383</v>
      </c>
      <c r="B11" s="162"/>
      <c r="C11" s="162"/>
      <c r="D11" s="162"/>
      <c r="E11" s="165">
        <v>116300</v>
      </c>
      <c r="F11" s="165">
        <f>E11/F$5</f>
        <v>165479.9915765989</v>
      </c>
      <c r="G11" s="165">
        <v>62600</v>
      </c>
      <c r="H11" s="166">
        <f>G11/H$5</f>
        <v>89071.77534561556</v>
      </c>
    </row>
    <row r="12" spans="1:8" ht="12.75">
      <c r="A12" s="162" t="s">
        <v>384</v>
      </c>
      <c r="B12" s="162"/>
      <c r="C12" s="162"/>
      <c r="D12" s="162"/>
      <c r="E12" s="165">
        <v>8862</v>
      </c>
      <c r="F12" s="165">
        <f>E12/F$5</f>
        <v>12609.489985828197</v>
      </c>
      <c r="G12" s="167">
        <v>-12681</v>
      </c>
      <c r="H12" s="167">
        <f>G12/H$5</f>
        <v>-18043.437430635</v>
      </c>
    </row>
    <row r="13" spans="1:8" ht="12.75">
      <c r="A13" s="162" t="s">
        <v>385</v>
      </c>
      <c r="B13" s="162"/>
      <c r="C13" s="162"/>
      <c r="D13" s="162"/>
      <c r="E13" s="167">
        <v>-195</v>
      </c>
      <c r="F13" s="167">
        <f>E13/F$5</f>
        <v>-277.46000307340313</v>
      </c>
      <c r="G13" s="167">
        <v>-90</v>
      </c>
      <c r="H13" s="167">
        <f>G13/H$5</f>
        <v>-128.05846295695528</v>
      </c>
    </row>
    <row r="14" spans="1:8" ht="12.75">
      <c r="A14" s="162" t="s">
        <v>386</v>
      </c>
      <c r="B14" s="162"/>
      <c r="C14" s="162"/>
      <c r="D14" s="162"/>
      <c r="E14" s="165">
        <v>313103</v>
      </c>
      <c r="F14" s="165">
        <f>E14/F5</f>
        <v>445505.432524573</v>
      </c>
      <c r="G14" s="165">
        <v>44050</v>
      </c>
      <c r="H14" s="166">
        <f>G14/H$5</f>
        <v>62677.50325837645</v>
      </c>
    </row>
    <row r="15" spans="1:8" ht="12.75">
      <c r="A15" s="162" t="s">
        <v>506</v>
      </c>
      <c r="B15" s="162"/>
      <c r="C15" s="162"/>
      <c r="D15" s="162"/>
      <c r="E15" s="167">
        <v>-42851</v>
      </c>
      <c r="F15" s="167">
        <f>E15/F5</f>
        <v>-60971.47995742768</v>
      </c>
      <c r="G15" s="165"/>
      <c r="H15" s="166"/>
    </row>
    <row r="16" spans="1:8" ht="12.75">
      <c r="A16" s="162" t="s">
        <v>387</v>
      </c>
      <c r="F16" s="166"/>
      <c r="H16" s="166"/>
    </row>
    <row r="17" spans="1:8" ht="12.75">
      <c r="A17" s="162" t="s">
        <v>388</v>
      </c>
      <c r="E17" s="165">
        <v>18049</v>
      </c>
      <c r="F17" s="165">
        <f>E17/F$5</f>
        <v>25681.413310112064</v>
      </c>
      <c r="G17" s="167">
        <v>-304719</v>
      </c>
      <c r="H17" s="167">
        <f>G17/H$5</f>
        <v>-433576.0752642273</v>
      </c>
    </row>
    <row r="18" spans="1:8" ht="12.75">
      <c r="A18" s="162" t="s">
        <v>389</v>
      </c>
      <c r="B18" s="162"/>
      <c r="C18" s="162"/>
      <c r="D18" s="162"/>
      <c r="E18" s="167">
        <v>-991709</v>
      </c>
      <c r="F18" s="167">
        <f>E18/F$5</f>
        <v>-1411074.7804508796</v>
      </c>
      <c r="G18" s="167">
        <v>-1958961</v>
      </c>
      <c r="H18" s="167">
        <f>G18/H$5</f>
        <v>-2787350.385029112</v>
      </c>
    </row>
    <row r="19" spans="1:8" ht="12.75">
      <c r="A19" s="162" t="s">
        <v>390</v>
      </c>
      <c r="B19" s="162"/>
      <c r="C19" s="162"/>
      <c r="D19" s="162"/>
      <c r="E19" s="217">
        <v>-1753238</v>
      </c>
      <c r="F19" s="217">
        <f>E19/F$5</f>
        <v>-2494632.927530293</v>
      </c>
      <c r="G19" s="168">
        <v>410276</v>
      </c>
      <c r="H19" s="169">
        <f>G19/H$5</f>
        <v>583770.1549791977</v>
      </c>
    </row>
    <row r="20" spans="1:8" ht="12.75">
      <c r="A20" s="161" t="s">
        <v>391</v>
      </c>
      <c r="B20" s="162"/>
      <c r="C20" s="162"/>
      <c r="D20" s="162"/>
      <c r="E20" s="170">
        <f>SUM(E6:E19)</f>
        <v>-473270</v>
      </c>
      <c r="F20" s="170">
        <f>SUM(F6:F19)</f>
        <v>-673402.5418182025</v>
      </c>
      <c r="G20" s="170">
        <f>SUM(G6:G19)</f>
        <v>-354280</v>
      </c>
      <c r="H20" s="170">
        <f>SUM(H6:H19)</f>
        <v>-504095.02507100103</v>
      </c>
    </row>
    <row r="21" spans="1:8" ht="12.75">
      <c r="A21" s="162"/>
      <c r="B21" s="162"/>
      <c r="C21" s="162"/>
      <c r="D21" s="162"/>
      <c r="E21" s="172"/>
      <c r="F21" s="170"/>
      <c r="G21" s="172"/>
      <c r="H21" s="170"/>
    </row>
    <row r="22" spans="1:8" ht="12.75">
      <c r="A22" s="163" t="s">
        <v>392</v>
      </c>
      <c r="B22" s="162"/>
      <c r="C22" s="162"/>
      <c r="D22" s="162"/>
      <c r="E22" s="172"/>
      <c r="F22" s="170"/>
      <c r="G22" s="172"/>
      <c r="H22" s="170"/>
    </row>
    <row r="23" spans="1:8" ht="12.75">
      <c r="A23" s="162" t="s">
        <v>393</v>
      </c>
      <c r="B23" s="162"/>
      <c r="C23" s="162"/>
      <c r="D23" s="162"/>
      <c r="E23" s="167">
        <v>-934742</v>
      </c>
      <c r="F23" s="167">
        <f>E23/F5</f>
        <v>-1330018.0420145588</v>
      </c>
      <c r="G23" s="167">
        <v>-2519260</v>
      </c>
      <c r="H23" s="167">
        <f>G23/H$5</f>
        <v>-3584584.0376548795</v>
      </c>
    </row>
    <row r="24" spans="1:8" ht="12.75">
      <c r="A24" s="162" t="s">
        <v>394</v>
      </c>
      <c r="B24" s="162"/>
      <c r="C24" s="162"/>
      <c r="D24" s="162"/>
      <c r="E24" s="165">
        <v>134136</v>
      </c>
      <c r="F24" s="165">
        <f>E24/F5</f>
        <v>190858.33319104614</v>
      </c>
      <c r="G24" s="165">
        <v>59298</v>
      </c>
      <c r="H24" s="165">
        <f>G24/H$5</f>
        <v>84373.45262690594</v>
      </c>
    </row>
    <row r="25" spans="1:8" ht="12.75">
      <c r="A25" s="162" t="s">
        <v>395</v>
      </c>
      <c r="B25" s="162"/>
      <c r="C25" s="162"/>
      <c r="D25" s="162"/>
      <c r="E25" s="218">
        <v>195</v>
      </c>
      <c r="F25" s="166">
        <f>E25/F5</f>
        <v>277.46000307340313</v>
      </c>
      <c r="G25" s="218">
        <v>90</v>
      </c>
      <c r="H25" s="166">
        <f>G25/H$5</f>
        <v>128.05846295695528</v>
      </c>
    </row>
    <row r="26" spans="1:8" ht="12.75">
      <c r="A26" s="162"/>
      <c r="B26" s="162"/>
      <c r="C26" s="162"/>
      <c r="D26" s="162"/>
      <c r="E26" s="173"/>
      <c r="F26" s="174"/>
      <c r="G26" s="173"/>
      <c r="H26" s="174"/>
    </row>
    <row r="27" spans="1:8" ht="12.75">
      <c r="A27" s="162" t="s">
        <v>396</v>
      </c>
      <c r="B27" s="162"/>
      <c r="C27" s="162"/>
      <c r="D27" s="162"/>
      <c r="E27" s="170">
        <f>SUM(E23:E26)</f>
        <v>-800411</v>
      </c>
      <c r="F27" s="170">
        <f>SUM(F23:F26)</f>
        <v>-1138882.2488204394</v>
      </c>
      <c r="G27" s="170">
        <f>SUM(G23:G25)</f>
        <v>-2459872</v>
      </c>
      <c r="H27" s="170">
        <f>SUM(H23:H25)</f>
        <v>-3500082.5265650167</v>
      </c>
    </row>
    <row r="28" spans="1:8" ht="12.75">
      <c r="A28" s="162"/>
      <c r="B28" s="162"/>
      <c r="C28" s="162"/>
      <c r="D28" s="162"/>
      <c r="E28" s="162"/>
      <c r="F28" s="162"/>
      <c r="G28" s="162"/>
      <c r="H28" s="162"/>
    </row>
    <row r="29" spans="1:3" ht="12.75">
      <c r="A29" s="163" t="s">
        <v>397</v>
      </c>
      <c r="B29" s="175"/>
      <c r="C29" s="175"/>
    </row>
    <row r="30" spans="1:8" ht="12.75">
      <c r="A30" s="162" t="s">
        <v>398</v>
      </c>
      <c r="B30" s="176"/>
      <c r="C30" s="176"/>
      <c r="D30" s="176"/>
      <c r="E30" s="165"/>
      <c r="F30" s="165"/>
      <c r="G30" s="165">
        <v>2750577</v>
      </c>
      <c r="H30" s="165">
        <f aca="true" t="shared" si="0" ref="H30:H35">G30/H$5</f>
        <v>3913718.4762750356</v>
      </c>
    </row>
    <row r="31" spans="1:8" ht="12.75">
      <c r="A31" s="162" t="s">
        <v>399</v>
      </c>
      <c r="B31" s="162"/>
      <c r="C31" s="162"/>
      <c r="D31" s="162"/>
      <c r="E31" s="167"/>
      <c r="F31" s="167"/>
      <c r="G31" s="167">
        <v>-562244</v>
      </c>
      <c r="H31" s="167">
        <f t="shared" si="0"/>
        <v>-800001.1382974485</v>
      </c>
    </row>
    <row r="32" spans="1:8" ht="12.75">
      <c r="A32" s="162" t="s">
        <v>400</v>
      </c>
      <c r="B32" s="162"/>
      <c r="C32" s="162"/>
      <c r="D32" s="162"/>
      <c r="E32" s="165">
        <v>9463819</v>
      </c>
      <c r="F32" s="165">
        <f>E32/F5</f>
        <v>13465801.27603144</v>
      </c>
      <c r="G32" s="165">
        <v>12034150</v>
      </c>
      <c r="H32" s="165">
        <f t="shared" si="0"/>
        <v>17123052.79992715</v>
      </c>
    </row>
    <row r="33" spans="1:8" ht="12.75">
      <c r="A33" s="162" t="s">
        <v>401</v>
      </c>
      <c r="B33" s="162"/>
      <c r="C33" s="162"/>
      <c r="D33" s="162"/>
      <c r="E33" s="167">
        <v>-7913418</v>
      </c>
      <c r="F33" s="167">
        <f>E33/F5</f>
        <v>-11259779.397954479</v>
      </c>
      <c r="G33" s="167">
        <v>-11403971</v>
      </c>
      <c r="H33" s="167">
        <f t="shared" si="0"/>
        <v>-16226388.865174359</v>
      </c>
    </row>
    <row r="34" spans="1:8" ht="12.75">
      <c r="A34" s="162" t="s">
        <v>402</v>
      </c>
      <c r="B34" s="162"/>
      <c r="C34" s="162"/>
      <c r="D34" s="162"/>
      <c r="E34" s="167">
        <v>-4495</v>
      </c>
      <c r="F34" s="167">
        <f>E34/F5</f>
        <v>-6395.8087887946</v>
      </c>
      <c r="G34" s="167">
        <v>-4495</v>
      </c>
      <c r="H34" s="167">
        <f t="shared" si="0"/>
        <v>-6395.8087887946</v>
      </c>
    </row>
    <row r="35" spans="1:8" ht="12.75">
      <c r="A35" s="162" t="s">
        <v>403</v>
      </c>
      <c r="B35" s="162"/>
      <c r="C35" s="162"/>
      <c r="D35" s="162"/>
      <c r="E35" s="167">
        <v>-313103</v>
      </c>
      <c r="F35" s="167">
        <f>E35/F5</f>
        <v>-445505.432524573</v>
      </c>
      <c r="G35" s="167">
        <v>-44050</v>
      </c>
      <c r="H35" s="167">
        <f t="shared" si="0"/>
        <v>-62677.50325837645</v>
      </c>
    </row>
    <row r="36" spans="1:8" ht="12.75">
      <c r="A36" s="161" t="s">
        <v>404</v>
      </c>
      <c r="B36" s="162"/>
      <c r="C36" s="162"/>
      <c r="D36" s="162"/>
      <c r="E36" s="171">
        <f>E32+E33+E34+E35</f>
        <v>1232803</v>
      </c>
      <c r="F36" s="171">
        <f>SUM(F32:F35)</f>
        <v>1754120.6367635936</v>
      </c>
      <c r="G36" s="171">
        <f>SUM(G30:G35)</f>
        <v>2769967</v>
      </c>
      <c r="H36" s="171">
        <f>SUM(H30:H35)</f>
        <v>3941307.9606832075</v>
      </c>
    </row>
    <row r="37" spans="5:8" ht="12.75">
      <c r="E37" s="162"/>
      <c r="F37" s="162"/>
      <c r="G37" s="162"/>
      <c r="H37" s="162"/>
    </row>
    <row r="38" spans="1:8" ht="12.75">
      <c r="A38" s="162" t="s">
        <v>405</v>
      </c>
      <c r="B38" s="162"/>
      <c r="C38" s="162"/>
      <c r="D38" s="162"/>
      <c r="E38" s="170">
        <f>E20+E27+E36</f>
        <v>-40878</v>
      </c>
      <c r="F38" s="170">
        <f>F20+F27+F36</f>
        <v>-58164.15387504827</v>
      </c>
      <c r="G38" s="170">
        <f>G20+G27+G36</f>
        <v>-44185</v>
      </c>
      <c r="H38" s="170">
        <f>H20+H27+H36</f>
        <v>-62869.590952810366</v>
      </c>
    </row>
    <row r="39" spans="5:8" ht="12.75">
      <c r="E39" s="162"/>
      <c r="F39" s="162"/>
      <c r="G39" s="162"/>
      <c r="H39" s="162"/>
    </row>
    <row r="40" spans="1:8" ht="12.75">
      <c r="A40" s="162" t="s">
        <v>406</v>
      </c>
      <c r="E40" s="165">
        <v>567917</v>
      </c>
      <c r="F40" s="165">
        <f>E40/F5</f>
        <v>808073.0900791686</v>
      </c>
      <c r="G40" s="165">
        <v>243753</v>
      </c>
      <c r="H40" s="165">
        <f>G40/H5</f>
        <v>346829.2724571858</v>
      </c>
    </row>
    <row r="41" spans="1:8" ht="12.75">
      <c r="A41" s="161" t="s">
        <v>407</v>
      </c>
      <c r="E41" s="171">
        <f>E38+E40</f>
        <v>527039</v>
      </c>
      <c r="F41" s="171">
        <f>F38+F40</f>
        <v>749908.9362041203</v>
      </c>
      <c r="G41" s="171">
        <f>SUM(G38:G40)</f>
        <v>199568</v>
      </c>
      <c r="H41" s="171">
        <f>SUM(H38:H40)</f>
        <v>283959.6815043754</v>
      </c>
    </row>
    <row r="54" spans="1:8" ht="12.75">
      <c r="A54" s="244">
        <v>8</v>
      </c>
      <c r="B54" s="244"/>
      <c r="C54" s="244"/>
      <c r="D54" s="244"/>
      <c r="E54" s="244"/>
      <c r="F54" s="244"/>
      <c r="G54" s="244"/>
      <c r="H54" s="244"/>
    </row>
    <row r="55" spans="1:8" ht="12.75">
      <c r="A55" s="231" t="s">
        <v>492</v>
      </c>
      <c r="B55" s="231"/>
      <c r="C55" s="231"/>
      <c r="D55" s="231"/>
      <c r="E55" s="231"/>
      <c r="F55" s="231"/>
      <c r="G55" s="231"/>
      <c r="H55" s="231"/>
    </row>
  </sheetData>
  <mergeCells count="6">
    <mergeCell ref="A54:H54"/>
    <mergeCell ref="A55:H55"/>
    <mergeCell ref="G2:H2"/>
    <mergeCell ref="E2:F2"/>
    <mergeCell ref="E3:F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0.140625" style="0" bestFit="1" customWidth="1"/>
    <col min="3" max="3" width="8.28125" style="0" customWidth="1"/>
    <col min="7" max="7" width="7.57421875" style="0" customWidth="1"/>
  </cols>
  <sheetData>
    <row r="1" spans="1:9" ht="12.75">
      <c r="A1" s="20" t="s">
        <v>409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18" t="s">
        <v>410</v>
      </c>
      <c r="B3" s="128"/>
      <c r="C3" s="19"/>
      <c r="D3" s="19"/>
      <c r="E3" s="19"/>
      <c r="F3" s="19"/>
      <c r="G3" s="19"/>
      <c r="H3" s="19"/>
      <c r="I3" s="19"/>
    </row>
    <row r="4" spans="1:9" ht="12.75">
      <c r="A4" s="177" t="s">
        <v>424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/>
      <c r="B5" s="19"/>
      <c r="C5" s="19"/>
      <c r="D5" s="19" t="s">
        <v>411</v>
      </c>
      <c r="E5" s="19"/>
      <c r="F5" s="103">
        <v>0.702804</v>
      </c>
      <c r="G5" s="103">
        <v>0.702804</v>
      </c>
      <c r="H5" s="103">
        <v>0.702804</v>
      </c>
      <c r="I5" s="103">
        <v>0.702804</v>
      </c>
    </row>
    <row r="6" spans="1:9" ht="33.75">
      <c r="A6" s="88"/>
      <c r="B6" s="95" t="s">
        <v>412</v>
      </c>
      <c r="C6" s="95" t="s">
        <v>413</v>
      </c>
      <c r="D6" s="95" t="s">
        <v>414</v>
      </c>
      <c r="E6" s="178" t="s">
        <v>415</v>
      </c>
      <c r="F6" s="95" t="s">
        <v>416</v>
      </c>
      <c r="G6" s="95" t="s">
        <v>425</v>
      </c>
      <c r="H6" s="95" t="s">
        <v>426</v>
      </c>
      <c r="I6" s="95" t="s">
        <v>417</v>
      </c>
    </row>
    <row r="7" spans="1:9" ht="12.75">
      <c r="A7" s="180" t="s">
        <v>418</v>
      </c>
      <c r="B7" s="181">
        <v>23903205</v>
      </c>
      <c r="C7" s="181">
        <v>234533</v>
      </c>
      <c r="D7" s="181">
        <v>4251410</v>
      </c>
      <c r="E7" s="181">
        <f>SUM(B7:D7)</f>
        <v>28389148</v>
      </c>
      <c r="F7" s="181">
        <f>B7/F5</f>
        <v>34011196.57827787</v>
      </c>
      <c r="G7" s="181">
        <f>C7/G5</f>
        <v>333710.39436315105</v>
      </c>
      <c r="H7" s="181">
        <f>D7/H5</f>
        <v>6049211.444442548</v>
      </c>
      <c r="I7" s="181">
        <f>E7/I5</f>
        <v>40394118.41708357</v>
      </c>
    </row>
    <row r="8" spans="1:9" ht="12.75">
      <c r="A8" s="184" t="s">
        <v>419</v>
      </c>
      <c r="B8" s="183"/>
      <c r="C8" s="183"/>
      <c r="D8" s="185">
        <v>-884418</v>
      </c>
      <c r="E8" s="185">
        <f>SUM(D8)</f>
        <v>-884418</v>
      </c>
      <c r="F8" s="186"/>
      <c r="G8" s="186"/>
      <c r="H8" s="186">
        <f>D8/F5</f>
        <v>-1258413.441016272</v>
      </c>
      <c r="I8" s="186">
        <f>SUM(H8)</f>
        <v>-1258413.441016272</v>
      </c>
    </row>
    <row r="9" spans="1:9" ht="12.75">
      <c r="A9" s="209" t="s">
        <v>420</v>
      </c>
      <c r="B9" s="187"/>
      <c r="C9" s="186">
        <v>-234533</v>
      </c>
      <c r="D9" s="181">
        <v>765206</v>
      </c>
      <c r="E9" s="182">
        <f>C9+D9</f>
        <v>530673</v>
      </c>
      <c r="F9" s="181"/>
      <c r="G9" s="186">
        <f>C9/G5</f>
        <v>-333710.39436315105</v>
      </c>
      <c r="H9" s="181">
        <f>D9/H5</f>
        <v>1088790.0467271104</v>
      </c>
      <c r="I9" s="181">
        <f>SUM(G9:H9)</f>
        <v>755079.6523639594</v>
      </c>
    </row>
    <row r="10" spans="1:9" ht="12.75">
      <c r="A10" s="179" t="s">
        <v>421</v>
      </c>
      <c r="B10" s="187">
        <v>23903205</v>
      </c>
      <c r="C10" s="210">
        <f>SUM(C7:C9)</f>
        <v>0</v>
      </c>
      <c r="D10" s="187">
        <f>SUM(D7:D9)</f>
        <v>4132198</v>
      </c>
      <c r="E10" s="187">
        <f>SUM(B10:D10)</f>
        <v>28035403</v>
      </c>
      <c r="F10" s="187">
        <f>B10/F5</f>
        <v>34011196.57827787</v>
      </c>
      <c r="G10" s="210">
        <f>C10/F5</f>
        <v>0</v>
      </c>
      <c r="H10" s="187">
        <f>D10/F5</f>
        <v>5879588.050153386</v>
      </c>
      <c r="I10" s="187">
        <f>SUM(F10:H10)</f>
        <v>39890784.62843126</v>
      </c>
    </row>
    <row r="11" spans="1:9" ht="12.75">
      <c r="A11" s="188" t="s">
        <v>422</v>
      </c>
      <c r="B11" s="181"/>
      <c r="C11" s="210"/>
      <c r="D11" s="181">
        <v>368944</v>
      </c>
      <c r="E11" s="181">
        <f>D11</f>
        <v>368944</v>
      </c>
      <c r="F11" s="181"/>
      <c r="G11" s="210"/>
      <c r="H11" s="181">
        <f>D11/F5</f>
        <v>524960.0173021213</v>
      </c>
      <c r="I11" s="181">
        <f>SUM(H11)</f>
        <v>524960.0173021213</v>
      </c>
    </row>
    <row r="12" spans="1:9" ht="12.75">
      <c r="A12" s="184" t="s">
        <v>419</v>
      </c>
      <c r="B12" s="181"/>
      <c r="C12" s="210"/>
      <c r="D12" s="186">
        <v>-310742</v>
      </c>
      <c r="E12" s="186">
        <f>SUM(D12)</f>
        <v>-310742</v>
      </c>
      <c r="F12" s="186"/>
      <c r="G12" s="210"/>
      <c r="H12" s="186">
        <f>D12/H5</f>
        <v>-442146.0321796689</v>
      </c>
      <c r="I12" s="186">
        <f>F12+G12+H12</f>
        <v>-442146.0321796689</v>
      </c>
    </row>
    <row r="13" spans="1:9" ht="12.75">
      <c r="A13" s="209" t="s">
        <v>484</v>
      </c>
      <c r="B13" s="211"/>
      <c r="C13" s="211"/>
      <c r="D13" s="181">
        <v>350737</v>
      </c>
      <c r="E13" s="181">
        <f>B13+C13+D13</f>
        <v>350737</v>
      </c>
      <c r="F13" s="181"/>
      <c r="G13" s="210"/>
      <c r="H13" s="181">
        <f>D13/H5</f>
        <v>499053.79024592915</v>
      </c>
      <c r="I13" s="181">
        <f>F13+G13+H13</f>
        <v>499053.79024592915</v>
      </c>
    </row>
    <row r="14" spans="1:9" ht="12.75">
      <c r="A14" s="190" t="s">
        <v>487</v>
      </c>
      <c r="B14" s="187">
        <f>SUM(B10:B12)</f>
        <v>23903205</v>
      </c>
      <c r="C14" s="210">
        <f>SUM(C10:C12)</f>
        <v>0</v>
      </c>
      <c r="D14" s="187">
        <f>SUM(D10:D13)</f>
        <v>4541137</v>
      </c>
      <c r="E14" s="187">
        <f>SUM(E10:E13)</f>
        <v>28444342</v>
      </c>
      <c r="F14" s="187">
        <f>SUM(F10:F12)</f>
        <v>34011196.57827787</v>
      </c>
      <c r="G14" s="210">
        <f>SUM(G10:G12)</f>
        <v>0</v>
      </c>
      <c r="H14" s="187">
        <f>SUM(H10:H13)</f>
        <v>6461455.825521767</v>
      </c>
      <c r="I14" s="187">
        <v>40472653</v>
      </c>
    </row>
    <row r="15" spans="1:9" ht="12.75">
      <c r="A15" s="184" t="s">
        <v>485</v>
      </c>
      <c r="B15" s="198"/>
      <c r="C15" s="210"/>
      <c r="D15" s="212">
        <v>477035</v>
      </c>
      <c r="E15" s="212">
        <v>477035</v>
      </c>
      <c r="F15" s="212"/>
      <c r="G15" s="212"/>
      <c r="H15" s="212">
        <f>D15/H5</f>
        <v>678759.6541852352</v>
      </c>
      <c r="I15" s="212">
        <f>F15+G15+H15</f>
        <v>678759.6541852352</v>
      </c>
    </row>
    <row r="16" spans="1:9" ht="12.75">
      <c r="A16" s="180" t="s">
        <v>486</v>
      </c>
      <c r="B16" s="213">
        <f>SUM(B14)</f>
        <v>23903205</v>
      </c>
      <c r="C16" s="210">
        <v>0</v>
      </c>
      <c r="D16" s="213">
        <f>SUM(D14:D15)</f>
        <v>5018172</v>
      </c>
      <c r="E16" s="213">
        <f>SUM(E14:E15)</f>
        <v>28921377</v>
      </c>
      <c r="F16" s="213">
        <f>SUM(F14:F15)</f>
        <v>34011196.57827787</v>
      </c>
      <c r="G16" s="207">
        <f>SUM(G14:G15)</f>
        <v>0</v>
      </c>
      <c r="H16" s="213">
        <v>7140216</v>
      </c>
      <c r="I16" s="213">
        <v>41151413</v>
      </c>
    </row>
    <row r="17" spans="2:9" ht="12.75">
      <c r="B17" s="206"/>
      <c r="C17" s="206"/>
      <c r="D17" s="206"/>
      <c r="E17" s="206"/>
      <c r="F17" s="206"/>
      <c r="G17" s="206"/>
      <c r="H17" s="206"/>
      <c r="I17" s="206"/>
    </row>
    <row r="18" spans="3:9" ht="12.75">
      <c r="C18" s="19"/>
      <c r="D18" s="19"/>
      <c r="E18" s="19"/>
      <c r="F18" s="19"/>
      <c r="G18" s="19"/>
      <c r="H18" s="19"/>
      <c r="I18" s="19"/>
    </row>
    <row r="19" spans="1:9" ht="12.75">
      <c r="A19" s="191"/>
      <c r="B19" s="191"/>
      <c r="C19" s="19"/>
      <c r="D19" s="19"/>
      <c r="E19" s="19"/>
      <c r="F19" s="19"/>
      <c r="G19" s="19"/>
      <c r="H19" s="19"/>
      <c r="I19" s="19"/>
    </row>
    <row r="20" spans="1:2" ht="12.75">
      <c r="A20" s="19" t="s">
        <v>241</v>
      </c>
      <c r="B20" s="19"/>
    </row>
    <row r="21" spans="1:2" ht="12.75">
      <c r="A21" s="19" t="s">
        <v>423</v>
      </c>
      <c r="B21" s="19"/>
    </row>
    <row r="52" spans="1:9" ht="12.75">
      <c r="A52" s="245">
        <v>9</v>
      </c>
      <c r="B52" s="245"/>
      <c r="C52" s="245"/>
      <c r="D52" s="245"/>
      <c r="E52" s="245"/>
      <c r="F52" s="245"/>
      <c r="G52" s="245"/>
      <c r="H52" s="245"/>
      <c r="I52" s="245"/>
    </row>
    <row r="53" spans="1:9" ht="12.75">
      <c r="A53" s="231" t="s">
        <v>492</v>
      </c>
      <c r="B53" s="231"/>
      <c r="C53" s="231"/>
      <c r="D53" s="231"/>
      <c r="E53" s="231"/>
      <c r="F53" s="231"/>
      <c r="G53" s="231"/>
      <c r="H53" s="231"/>
      <c r="I53" s="231"/>
    </row>
  </sheetData>
  <mergeCells count="2">
    <mergeCell ref="A52:I52"/>
    <mergeCell ref="A53:I53"/>
  </mergeCells>
  <printOptions/>
  <pageMargins left="0.75" right="0.31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1" sqref="A1:H1"/>
    </sheetView>
  </sheetViews>
  <sheetFormatPr defaultColWidth="9.140625" defaultRowHeight="12.75"/>
  <sheetData>
    <row r="1" spans="1:9" ht="12.75">
      <c r="A1" s="247" t="s">
        <v>279</v>
      </c>
      <c r="B1" s="247"/>
      <c r="C1" s="247"/>
      <c r="D1" s="247"/>
      <c r="E1" s="247"/>
      <c r="F1" s="247"/>
      <c r="G1" s="247"/>
      <c r="H1" s="247"/>
      <c r="I1" s="21"/>
    </row>
    <row r="2" spans="1:9" ht="12.75">
      <c r="A2" s="20" t="s">
        <v>427</v>
      </c>
      <c r="B2" s="19"/>
      <c r="C2" s="19"/>
      <c r="D2" s="19"/>
      <c r="E2" s="19"/>
      <c r="F2" s="19"/>
      <c r="G2" s="19"/>
      <c r="H2" s="19"/>
      <c r="I2" s="21"/>
    </row>
    <row r="3" spans="1:9" ht="12.75">
      <c r="A3" s="19" t="s">
        <v>509</v>
      </c>
      <c r="B3" s="19"/>
      <c r="C3" s="19"/>
      <c r="D3" s="19"/>
      <c r="E3" s="19"/>
      <c r="F3" s="19"/>
      <c r="G3" s="19"/>
      <c r="H3" s="19"/>
      <c r="I3" s="21"/>
    </row>
    <row r="4" spans="1:9" ht="12.75">
      <c r="A4" s="19" t="s">
        <v>510</v>
      </c>
      <c r="B4" s="19"/>
      <c r="C4" s="19"/>
      <c r="D4" s="19"/>
      <c r="E4" s="19"/>
      <c r="F4" s="19"/>
      <c r="G4" s="19"/>
      <c r="H4" s="19"/>
      <c r="I4" s="21"/>
    </row>
    <row r="5" spans="1:9" ht="12.75">
      <c r="A5" s="19" t="s">
        <v>428</v>
      </c>
      <c r="B5" s="19"/>
      <c r="C5" s="19"/>
      <c r="D5" s="19"/>
      <c r="E5" s="19"/>
      <c r="F5" s="19"/>
      <c r="G5" s="19"/>
      <c r="H5" s="19"/>
      <c r="I5" s="21"/>
    </row>
    <row r="6" spans="1:9" ht="12.75">
      <c r="A6" s="19" t="s">
        <v>429</v>
      </c>
      <c r="B6" s="19"/>
      <c r="C6" s="19"/>
      <c r="D6" s="19"/>
      <c r="E6" s="19"/>
      <c r="F6" s="19"/>
      <c r="G6" s="19"/>
      <c r="H6" s="19"/>
      <c r="I6" s="21"/>
    </row>
    <row r="7" spans="1:9" ht="12.75">
      <c r="A7" s="19"/>
      <c r="B7" s="19"/>
      <c r="C7" s="19"/>
      <c r="D7" s="19"/>
      <c r="E7" s="19"/>
      <c r="F7" s="19"/>
      <c r="G7" s="19"/>
      <c r="H7" s="19"/>
      <c r="I7" s="21"/>
    </row>
    <row r="8" spans="1:9" ht="12.75">
      <c r="A8" s="19" t="s">
        <v>511</v>
      </c>
      <c r="B8" s="19"/>
      <c r="C8" s="19"/>
      <c r="D8" s="19"/>
      <c r="E8" s="19"/>
      <c r="F8" s="19"/>
      <c r="G8" s="19"/>
      <c r="H8" s="19"/>
      <c r="I8" s="21"/>
    </row>
    <row r="9" spans="1:9" ht="12.75">
      <c r="A9" s="19" t="s">
        <v>430</v>
      </c>
      <c r="B9" s="19"/>
      <c r="C9" s="19"/>
      <c r="D9" s="19"/>
      <c r="E9" s="19"/>
      <c r="F9" s="19"/>
      <c r="G9" s="19"/>
      <c r="H9" s="19"/>
      <c r="I9" s="21"/>
    </row>
    <row r="10" spans="1:9" ht="12.75">
      <c r="A10" s="19"/>
      <c r="B10" s="19"/>
      <c r="C10" s="19"/>
      <c r="D10" s="19"/>
      <c r="E10" s="73">
        <v>2007</v>
      </c>
      <c r="F10" s="73"/>
      <c r="G10" s="73">
        <v>2006</v>
      </c>
      <c r="H10" s="19"/>
      <c r="I10" s="21"/>
    </row>
    <row r="11" spans="1:9" ht="12.75">
      <c r="A11" s="19"/>
      <c r="B11" s="19"/>
      <c r="C11" s="19"/>
      <c r="D11" s="19"/>
      <c r="E11" s="73" t="s">
        <v>431</v>
      </c>
      <c r="F11" s="73"/>
      <c r="G11" s="73" t="s">
        <v>431</v>
      </c>
      <c r="H11" s="19"/>
      <c r="I11" s="21"/>
    </row>
    <row r="12" spans="1:9" ht="12.75">
      <c r="A12" s="19" t="s">
        <v>189</v>
      </c>
      <c r="B12" s="19"/>
      <c r="C12" s="19"/>
      <c r="D12" s="19"/>
      <c r="E12" s="100" t="s">
        <v>190</v>
      </c>
      <c r="F12" s="100"/>
      <c r="G12" s="100" t="s">
        <v>190</v>
      </c>
      <c r="H12" s="21"/>
      <c r="I12" s="21"/>
    </row>
    <row r="13" spans="1:9" ht="12.75">
      <c r="A13" s="19" t="s">
        <v>432</v>
      </c>
      <c r="B13" s="19"/>
      <c r="C13" s="19"/>
      <c r="D13" s="19"/>
      <c r="E13" s="100" t="s">
        <v>192</v>
      </c>
      <c r="F13" s="100"/>
      <c r="G13" s="100" t="s">
        <v>192</v>
      </c>
      <c r="H13" s="21"/>
      <c r="I13" s="21"/>
    </row>
    <row r="14" spans="1:9" ht="12.75">
      <c r="A14" s="19" t="s">
        <v>433</v>
      </c>
      <c r="B14" s="19"/>
      <c r="C14" s="19"/>
      <c r="D14" s="19"/>
      <c r="E14" s="100" t="s">
        <v>502</v>
      </c>
      <c r="F14" s="100"/>
      <c r="G14" s="100" t="s">
        <v>194</v>
      </c>
      <c r="H14" s="21"/>
      <c r="I14" s="21"/>
    </row>
    <row r="15" spans="1:9" ht="12.75">
      <c r="A15" s="19" t="s">
        <v>195</v>
      </c>
      <c r="B15" s="19"/>
      <c r="C15" s="19"/>
      <c r="D15" s="19"/>
      <c r="E15" s="100" t="s">
        <v>196</v>
      </c>
      <c r="F15" s="100"/>
      <c r="G15" s="100" t="s">
        <v>196</v>
      </c>
      <c r="H15" s="21"/>
      <c r="I15" s="21"/>
    </row>
    <row r="16" spans="1:9" ht="12.75">
      <c r="A16" s="19" t="s">
        <v>197</v>
      </c>
      <c r="B16" s="19"/>
      <c r="C16" s="19"/>
      <c r="D16" s="19"/>
      <c r="E16" s="100" t="s">
        <v>503</v>
      </c>
      <c r="F16" s="100"/>
      <c r="G16" s="100" t="s">
        <v>198</v>
      </c>
      <c r="H16" s="21"/>
      <c r="I16" s="21"/>
    </row>
    <row r="17" spans="1:9" ht="12.75">
      <c r="A17" s="19" t="s">
        <v>434</v>
      </c>
      <c r="B17" s="19"/>
      <c r="C17" s="19"/>
      <c r="D17" s="19"/>
      <c r="E17" s="100" t="s">
        <v>200</v>
      </c>
      <c r="F17" s="100"/>
      <c r="G17" s="100" t="s">
        <v>200</v>
      </c>
      <c r="H17" s="21"/>
      <c r="I17" s="21"/>
    </row>
    <row r="18" spans="1:9" ht="12.75">
      <c r="A18" s="19" t="s">
        <v>504</v>
      </c>
      <c r="B18" s="19"/>
      <c r="C18" s="19"/>
      <c r="D18" s="19"/>
      <c r="E18" s="100" t="s">
        <v>198</v>
      </c>
      <c r="F18" s="100"/>
      <c r="G18" s="100" t="s">
        <v>507</v>
      </c>
      <c r="H18" s="21"/>
      <c r="I18" s="21"/>
    </row>
    <row r="19" spans="1:9" ht="12.75">
      <c r="A19" s="19" t="s">
        <v>435</v>
      </c>
      <c r="B19" s="19"/>
      <c r="C19" s="19"/>
      <c r="D19" s="19"/>
      <c r="E19" s="101" t="s">
        <v>505</v>
      </c>
      <c r="F19" s="101"/>
      <c r="G19" s="101" t="s">
        <v>508</v>
      </c>
      <c r="H19" s="21"/>
      <c r="I19" s="21"/>
    </row>
    <row r="20" spans="1:9" ht="12.75">
      <c r="A20" s="19"/>
      <c r="B20" s="19"/>
      <c r="C20" s="19"/>
      <c r="D20" s="19"/>
      <c r="E20" s="219">
        <v>1</v>
      </c>
      <c r="F20" s="192"/>
      <c r="G20" s="193" t="s">
        <v>203</v>
      </c>
      <c r="H20" s="19"/>
      <c r="I20" s="21"/>
    </row>
    <row r="21" spans="1:9" ht="12.75">
      <c r="A21" s="20" t="s">
        <v>436</v>
      </c>
      <c r="B21" s="19"/>
      <c r="C21" s="19"/>
      <c r="D21" s="19"/>
      <c r="E21" s="73"/>
      <c r="F21" s="20"/>
      <c r="G21" s="193"/>
      <c r="H21" s="19"/>
      <c r="I21" s="21"/>
    </row>
    <row r="22" spans="1:9" ht="12.75">
      <c r="A22" s="128" t="s">
        <v>437</v>
      </c>
      <c r="B22" s="19"/>
      <c r="C22" s="19"/>
      <c r="D22" s="19"/>
      <c r="E22" s="246" t="s">
        <v>497</v>
      </c>
      <c r="F22" s="246"/>
      <c r="G22" s="236">
        <v>2006</v>
      </c>
      <c r="H22" s="236"/>
      <c r="I22" s="21"/>
    </row>
    <row r="23" spans="1:9" ht="12.75">
      <c r="A23" s="19"/>
      <c r="B23" s="19"/>
      <c r="C23" s="19"/>
      <c r="D23" s="19"/>
      <c r="E23" s="236" t="s">
        <v>496</v>
      </c>
      <c r="F23" s="236"/>
      <c r="G23" s="236" t="s">
        <v>496</v>
      </c>
      <c r="H23" s="236"/>
      <c r="I23" s="21"/>
    </row>
    <row r="24" spans="1:9" ht="12.75">
      <c r="A24" s="19"/>
      <c r="B24" s="19"/>
      <c r="C24" s="19"/>
      <c r="D24" s="19"/>
      <c r="E24" s="9" t="s">
        <v>70</v>
      </c>
      <c r="F24" s="73" t="s">
        <v>71</v>
      </c>
      <c r="G24" s="9" t="s">
        <v>70</v>
      </c>
      <c r="H24" s="73" t="s">
        <v>71</v>
      </c>
      <c r="I24" s="21"/>
    </row>
    <row r="25" spans="1:9" ht="12.75">
      <c r="A25" s="19"/>
      <c r="B25" s="19"/>
      <c r="C25" s="19"/>
      <c r="D25" s="19"/>
      <c r="F25" s="103">
        <v>0.702804</v>
      </c>
      <c r="H25" s="103">
        <v>0.702804</v>
      </c>
      <c r="I25" s="21"/>
    </row>
    <row r="26" spans="1:9" ht="12.75">
      <c r="A26" s="19" t="s">
        <v>320</v>
      </c>
      <c r="B26" s="19"/>
      <c r="C26" s="19"/>
      <c r="D26" s="19"/>
      <c r="E26" s="104">
        <v>2929274</v>
      </c>
      <c r="F26" s="104">
        <f aca="true" t="shared" si="0" ref="F26:F31">E26/F$25</f>
        <v>4167981.4002196915</v>
      </c>
      <c r="G26" s="104">
        <v>3277870</v>
      </c>
      <c r="H26" s="104">
        <f>G26/F25</f>
        <v>4663988.821919056</v>
      </c>
      <c r="I26" s="21"/>
    </row>
    <row r="27" spans="1:9" ht="12.75">
      <c r="A27" s="19" t="s">
        <v>439</v>
      </c>
      <c r="B27" s="19"/>
      <c r="C27" s="19"/>
      <c r="D27" s="19"/>
      <c r="E27" s="104">
        <v>460032</v>
      </c>
      <c r="F27" s="104">
        <f t="shared" si="0"/>
        <v>654566.564789045</v>
      </c>
      <c r="G27" s="104">
        <v>304927</v>
      </c>
      <c r="H27" s="104">
        <f>G27/F25</f>
        <v>433872.0326008389</v>
      </c>
      <c r="I27" s="21"/>
    </row>
    <row r="28" spans="1:9" ht="12.75">
      <c r="A28" s="19" t="s">
        <v>440</v>
      </c>
      <c r="B28" s="19"/>
      <c r="C28" s="19"/>
      <c r="D28" s="19"/>
      <c r="E28" s="104">
        <v>96578</v>
      </c>
      <c r="F28" s="104">
        <f t="shared" si="0"/>
        <v>137418.11372729807</v>
      </c>
      <c r="G28" s="104">
        <v>76405</v>
      </c>
      <c r="H28" s="104">
        <f>G28/F25</f>
        <v>108714.52069140188</v>
      </c>
      <c r="I28" s="21"/>
    </row>
    <row r="29" spans="1:9" ht="12.75">
      <c r="A29" s="19" t="s">
        <v>441</v>
      </c>
      <c r="B29" s="19"/>
      <c r="C29" s="19"/>
      <c r="D29" s="19"/>
      <c r="E29" s="104">
        <v>466810</v>
      </c>
      <c r="F29" s="104">
        <f t="shared" si="0"/>
        <v>664210.7899215145</v>
      </c>
      <c r="G29" s="104">
        <v>302139</v>
      </c>
      <c r="H29" s="104">
        <f>G29/F25</f>
        <v>429905.0659927946</v>
      </c>
      <c r="I29" s="21"/>
    </row>
    <row r="30" spans="1:9" ht="12.75">
      <c r="A30" s="19" t="s">
        <v>442</v>
      </c>
      <c r="B30" s="19"/>
      <c r="C30" s="19"/>
      <c r="D30" s="19"/>
      <c r="E30" s="104">
        <v>32602</v>
      </c>
      <c r="F30" s="104">
        <f t="shared" si="0"/>
        <v>46388.46677025173</v>
      </c>
      <c r="G30" s="104">
        <v>28645</v>
      </c>
      <c r="H30" s="104">
        <f>G30/F25</f>
        <v>40758.1630155776</v>
      </c>
      <c r="I30" s="21"/>
    </row>
    <row r="31" spans="1:9" ht="12.75">
      <c r="A31" s="19" t="s">
        <v>435</v>
      </c>
      <c r="B31" s="19"/>
      <c r="C31" s="19"/>
      <c r="D31" s="19"/>
      <c r="E31" s="104">
        <v>90809</v>
      </c>
      <c r="F31" s="104">
        <f t="shared" si="0"/>
        <v>129209.56625175725</v>
      </c>
      <c r="G31" s="104">
        <v>138128</v>
      </c>
      <c r="H31" s="104">
        <f>G31/F25</f>
        <v>196538.43745909244</v>
      </c>
      <c r="I31" s="21"/>
    </row>
    <row r="32" spans="1:9" ht="13.5" thickBot="1">
      <c r="A32" s="20" t="s">
        <v>443</v>
      </c>
      <c r="B32" s="19"/>
      <c r="C32" s="19"/>
      <c r="D32" s="19"/>
      <c r="E32" s="105">
        <f>SUM(E26:E31)</f>
        <v>4076105</v>
      </c>
      <c r="F32" s="105">
        <f>SUM(F26:F31)</f>
        <v>5799774.901679558</v>
      </c>
      <c r="G32" s="194">
        <f>SUM(G26:G31)</f>
        <v>4128114</v>
      </c>
      <c r="H32" s="194">
        <f>G32/F25</f>
        <v>5873777.041678761</v>
      </c>
      <c r="I32" s="21"/>
    </row>
    <row r="33" spans="1:9" ht="13.5" thickTop="1">
      <c r="A33" s="128" t="s">
        <v>444</v>
      </c>
      <c r="B33" s="19"/>
      <c r="C33" s="19"/>
      <c r="D33" s="19"/>
      <c r="E33" s="150"/>
      <c r="F33" s="150"/>
      <c r="G33" s="150"/>
      <c r="H33" s="150"/>
      <c r="I33" s="21"/>
    </row>
    <row r="34" spans="1:9" ht="12.75">
      <c r="A34" s="19" t="s">
        <v>445</v>
      </c>
      <c r="B34" s="19"/>
      <c r="C34" s="19"/>
      <c r="D34" s="19"/>
      <c r="E34" s="189">
        <v>1096645</v>
      </c>
      <c r="F34" s="189">
        <f>E34/F$25</f>
        <v>1560385.256771447</v>
      </c>
      <c r="G34" s="189">
        <v>992150</v>
      </c>
      <c r="H34" s="189">
        <f>G34/H$25</f>
        <v>1411702.2669193686</v>
      </c>
      <c r="I34" s="21"/>
    </row>
    <row r="35" spans="1:9" ht="12.75">
      <c r="A35" s="19" t="s">
        <v>446</v>
      </c>
      <c r="B35" s="19"/>
      <c r="C35" s="19"/>
      <c r="D35" s="19"/>
      <c r="E35" s="189">
        <v>251259</v>
      </c>
      <c r="F35" s="189">
        <f>E35/F$25</f>
        <v>357509.34826779587</v>
      </c>
      <c r="G35" s="189">
        <v>232259</v>
      </c>
      <c r="H35" s="189">
        <f>G35/H$25</f>
        <v>330474.78386577195</v>
      </c>
      <c r="I35" s="21"/>
    </row>
    <row r="36" spans="1:9" ht="12.75">
      <c r="A36" s="19" t="s">
        <v>447</v>
      </c>
      <c r="B36" s="19"/>
      <c r="C36" s="19"/>
      <c r="D36" s="19"/>
      <c r="E36" s="189">
        <v>82586</v>
      </c>
      <c r="F36" s="189">
        <f>E36/F$25</f>
        <v>117509.29135292344</v>
      </c>
      <c r="G36" s="189">
        <v>74058</v>
      </c>
      <c r="H36" s="189">
        <f>G36/H$25</f>
        <v>105375.0405518466</v>
      </c>
      <c r="I36" s="21"/>
    </row>
    <row r="37" spans="1:9" ht="12.75">
      <c r="A37" s="19" t="s">
        <v>448</v>
      </c>
      <c r="B37" s="19"/>
      <c r="C37" s="19"/>
      <c r="D37" s="19"/>
      <c r="E37" s="189">
        <v>90400</v>
      </c>
      <c r="F37" s="189">
        <f>E37/F$25</f>
        <v>128627.61168120842</v>
      </c>
      <c r="G37" s="189">
        <v>62600</v>
      </c>
      <c r="H37" s="189">
        <f>G37/H$25</f>
        <v>89071.77534561556</v>
      </c>
      <c r="I37" s="21"/>
    </row>
    <row r="38" spans="1:9" ht="12.75">
      <c r="A38" s="19" t="s">
        <v>435</v>
      </c>
      <c r="B38" s="19"/>
      <c r="C38" s="19"/>
      <c r="D38" s="19"/>
      <c r="E38" s="189">
        <v>17604</v>
      </c>
      <c r="F38" s="189">
        <f>E38/F$25</f>
        <v>25048.235354380453</v>
      </c>
      <c r="G38" s="189">
        <v>13119</v>
      </c>
      <c r="H38" s="189">
        <f>G38/H$25</f>
        <v>18666.655283692184</v>
      </c>
      <c r="I38" s="21"/>
    </row>
    <row r="39" spans="1:9" ht="13.5" thickBot="1">
      <c r="A39" s="20" t="s">
        <v>443</v>
      </c>
      <c r="B39" s="20"/>
      <c r="C39" s="20"/>
      <c r="D39" s="20"/>
      <c r="E39" s="194">
        <f>SUM(E34:E38)</f>
        <v>1538494</v>
      </c>
      <c r="F39" s="194">
        <f>SUM(F34:F38)</f>
        <v>2189079.7434277553</v>
      </c>
      <c r="G39" s="194">
        <f>SUM(G34:G38)</f>
        <v>1374186</v>
      </c>
      <c r="H39" s="194">
        <f>G39/H25</f>
        <v>1955290.521966295</v>
      </c>
      <c r="I39" s="21"/>
    </row>
    <row r="40" spans="1:9" ht="13.5" thickTop="1">
      <c r="A40" s="128" t="s">
        <v>449</v>
      </c>
      <c r="B40" s="19"/>
      <c r="C40" s="19"/>
      <c r="D40" s="19"/>
      <c r="E40" s="19"/>
      <c r="F40" s="19"/>
      <c r="G40" s="19"/>
      <c r="H40" s="19"/>
      <c r="I40" s="21"/>
    </row>
    <row r="41" spans="1:9" ht="12.75">
      <c r="A41" s="19" t="s">
        <v>450</v>
      </c>
      <c r="B41" s="19"/>
      <c r="C41" s="19"/>
      <c r="D41" s="19"/>
      <c r="E41" s="104">
        <v>1279366</v>
      </c>
      <c r="F41" s="104">
        <f>E41/F25</f>
        <v>1820373.8168820895</v>
      </c>
      <c r="G41" s="104">
        <v>718742</v>
      </c>
      <c r="H41" s="104">
        <f>G41/H25</f>
        <v>1022677.7309178662</v>
      </c>
      <c r="I41" s="21"/>
    </row>
    <row r="42" spans="1:9" ht="12.75">
      <c r="A42" s="19" t="s">
        <v>451</v>
      </c>
      <c r="B42" s="19"/>
      <c r="C42" s="19"/>
      <c r="D42" s="19"/>
      <c r="E42" s="104">
        <v>5740</v>
      </c>
      <c r="F42" s="104">
        <f>E42/F25</f>
        <v>8167.284193032481</v>
      </c>
      <c r="G42" s="104">
        <v>73141</v>
      </c>
      <c r="H42" s="104">
        <f>G42/H25</f>
        <v>104070.2671014963</v>
      </c>
      <c r="I42" s="21"/>
    </row>
    <row r="43" spans="1:9" ht="13.5" thickBot="1">
      <c r="A43" s="20" t="s">
        <v>443</v>
      </c>
      <c r="B43" s="20"/>
      <c r="C43" s="20"/>
      <c r="D43" s="20"/>
      <c r="E43" s="105">
        <f>SUM(E41:E42)</f>
        <v>1285106</v>
      </c>
      <c r="F43" s="105">
        <f>E43/F25</f>
        <v>1828541.101075122</v>
      </c>
      <c r="G43" s="105">
        <f>SUM(G41:G42)</f>
        <v>791883</v>
      </c>
      <c r="H43" s="105">
        <f>G43/H25</f>
        <v>1126747.9980193626</v>
      </c>
      <c r="I43" s="21"/>
    </row>
    <row r="44" spans="1:9" ht="13.5" thickTop="1">
      <c r="A44" s="128" t="s">
        <v>452</v>
      </c>
      <c r="B44" s="19"/>
      <c r="C44" s="19"/>
      <c r="D44" s="19"/>
      <c r="E44" s="19"/>
      <c r="F44" s="19"/>
      <c r="G44" s="19"/>
      <c r="H44" s="19"/>
      <c r="I44" s="21"/>
    </row>
    <row r="45" spans="1:9" ht="12.75">
      <c r="A45" s="19" t="s">
        <v>453</v>
      </c>
      <c r="B45" s="19"/>
      <c r="C45" s="19"/>
      <c r="D45" s="19"/>
      <c r="E45" s="104">
        <v>524709</v>
      </c>
      <c r="F45" s="104">
        <f>E45/F$25</f>
        <v>746593.644885345</v>
      </c>
      <c r="G45" s="104">
        <v>602130</v>
      </c>
      <c r="H45" s="104">
        <f>G45/H25</f>
        <v>856753.8033363499</v>
      </c>
      <c r="I45" s="21"/>
    </row>
    <row r="46" spans="1:9" ht="12.75">
      <c r="A46" s="19" t="s">
        <v>454</v>
      </c>
      <c r="B46" s="19"/>
      <c r="C46" s="19"/>
      <c r="D46" s="19"/>
      <c r="E46" s="104">
        <v>486271</v>
      </c>
      <c r="F46" s="104">
        <f aca="true" t="shared" si="1" ref="F46:F53">E46/F$25</f>
        <v>691901.29822824</v>
      </c>
      <c r="G46" s="104">
        <v>459140</v>
      </c>
      <c r="H46" s="104">
        <f>G46/H25</f>
        <v>653297.3631339605</v>
      </c>
      <c r="I46" s="21"/>
    </row>
    <row r="47" spans="1:9" ht="12.75">
      <c r="A47" s="19" t="s">
        <v>455</v>
      </c>
      <c r="B47" s="21"/>
      <c r="C47" s="19"/>
      <c r="D47" s="19"/>
      <c r="E47" s="104">
        <v>177061</v>
      </c>
      <c r="F47" s="104">
        <f t="shared" si="1"/>
        <v>251935.10566246067</v>
      </c>
      <c r="G47" s="104">
        <v>186279</v>
      </c>
      <c r="H47" s="104">
        <f>G47/H25</f>
        <v>265051.1380128742</v>
      </c>
      <c r="I47" s="21"/>
    </row>
    <row r="48" spans="1:9" ht="12.75">
      <c r="A48" s="19" t="s">
        <v>456</v>
      </c>
      <c r="B48" s="19"/>
      <c r="C48" s="19"/>
      <c r="D48" s="19"/>
      <c r="E48" s="104">
        <v>113798</v>
      </c>
      <c r="F48" s="104">
        <f t="shared" si="1"/>
        <v>161919.96630639554</v>
      </c>
      <c r="G48" s="104">
        <v>92703</v>
      </c>
      <c r="H48" s="104">
        <f>G48/H25</f>
        <v>131904.48546109584</v>
      </c>
      <c r="I48" s="21"/>
    </row>
    <row r="49" spans="1:9" ht="12.75">
      <c r="A49" s="19" t="s">
        <v>457</v>
      </c>
      <c r="B49" s="19"/>
      <c r="C49" s="19"/>
      <c r="D49" s="19"/>
      <c r="E49" s="104">
        <v>74071</v>
      </c>
      <c r="F49" s="104">
        <f t="shared" si="1"/>
        <v>105393.53788538484</v>
      </c>
      <c r="G49" s="104">
        <v>50407</v>
      </c>
      <c r="H49" s="104">
        <f>G49/H25</f>
        <v>71722.69935856939</v>
      </c>
      <c r="I49" s="21"/>
    </row>
    <row r="50" spans="1:9" ht="12.75">
      <c r="A50" s="19" t="s">
        <v>458</v>
      </c>
      <c r="B50" s="19"/>
      <c r="C50" s="19"/>
      <c r="D50" s="19"/>
      <c r="E50" s="104">
        <v>53570</v>
      </c>
      <c r="F50" s="104">
        <f t="shared" si="1"/>
        <v>76223.24289560106</v>
      </c>
      <c r="G50" s="104">
        <v>58411</v>
      </c>
      <c r="H50" s="104">
        <f>G50/H25</f>
        <v>83111.36533087461</v>
      </c>
      <c r="I50" s="21"/>
    </row>
    <row r="51" spans="1:9" ht="12.75">
      <c r="A51" s="19" t="s">
        <v>459</v>
      </c>
      <c r="B51" s="19"/>
      <c r="C51" s="19"/>
      <c r="D51" s="19"/>
      <c r="E51" s="104">
        <v>27608</v>
      </c>
      <c r="F51" s="104">
        <f t="shared" si="1"/>
        <v>39282.64494795135</v>
      </c>
      <c r="G51" s="104">
        <v>37682</v>
      </c>
      <c r="H51" s="104">
        <f>G51/H25</f>
        <v>53616.65556826654</v>
      </c>
      <c r="I51" s="21"/>
    </row>
    <row r="52" spans="1:9" ht="12.75">
      <c r="A52" s="19" t="s">
        <v>460</v>
      </c>
      <c r="B52" s="19"/>
      <c r="C52" s="19"/>
      <c r="D52" s="19"/>
      <c r="E52" s="104">
        <v>19779</v>
      </c>
      <c r="F52" s="104">
        <f t="shared" si="1"/>
        <v>28142.981542506874</v>
      </c>
      <c r="G52" s="104">
        <v>27886</v>
      </c>
      <c r="H52" s="104">
        <f>G52/H25</f>
        <v>39678.203311307276</v>
      </c>
      <c r="I52" s="21"/>
    </row>
    <row r="53" spans="1:9" ht="12.75">
      <c r="A53" s="19" t="s">
        <v>461</v>
      </c>
      <c r="B53" s="19"/>
      <c r="C53" s="19"/>
      <c r="D53" s="19"/>
      <c r="E53" s="104">
        <v>12782</v>
      </c>
      <c r="F53" s="104">
        <f t="shared" si="1"/>
        <v>18187.147483508918</v>
      </c>
      <c r="G53" s="104">
        <v>13787</v>
      </c>
      <c r="H53" s="104">
        <f>G53/H25</f>
        <v>19617.133653194916</v>
      </c>
      <c r="I53" s="21"/>
    </row>
    <row r="54" spans="1:9" ht="12.75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2.75">
      <c r="A55" s="244">
        <v>10</v>
      </c>
      <c r="B55" s="244"/>
      <c r="C55" s="244"/>
      <c r="D55" s="244"/>
      <c r="E55" s="244"/>
      <c r="F55" s="244"/>
      <c r="G55" s="244"/>
      <c r="H55" s="244"/>
      <c r="I55" s="244"/>
    </row>
    <row r="56" spans="1:9" ht="12.75">
      <c r="A56" s="231" t="s">
        <v>548</v>
      </c>
      <c r="B56" s="231"/>
      <c r="C56" s="231"/>
      <c r="D56" s="231"/>
      <c r="E56" s="231"/>
      <c r="F56" s="231"/>
      <c r="G56" s="231"/>
      <c r="H56" s="231"/>
      <c r="I56" s="231"/>
    </row>
    <row r="57" spans="1:9" ht="12.7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2.75">
      <c r="A58" s="19"/>
      <c r="B58" s="19"/>
      <c r="C58" s="19"/>
      <c r="D58" s="19"/>
      <c r="E58" s="246" t="s">
        <v>471</v>
      </c>
      <c r="F58" s="246"/>
      <c r="G58" s="236">
        <v>2006</v>
      </c>
      <c r="H58" s="236"/>
      <c r="I58" s="21"/>
    </row>
    <row r="59" spans="1:9" ht="12.75">
      <c r="A59" s="21"/>
      <c r="B59" s="12"/>
      <c r="C59" s="12"/>
      <c r="D59" s="12"/>
      <c r="E59" s="246" t="s">
        <v>376</v>
      </c>
      <c r="F59" s="246"/>
      <c r="G59" s="246" t="s">
        <v>376</v>
      </c>
      <c r="H59" s="246"/>
      <c r="I59" s="12"/>
    </row>
    <row r="60" spans="1:9" ht="12.75">
      <c r="A60" s="21"/>
      <c r="B60" s="21"/>
      <c r="C60" s="21"/>
      <c r="D60" s="21"/>
      <c r="E60" s="193" t="s">
        <v>70</v>
      </c>
      <c r="F60" s="73" t="s">
        <v>71</v>
      </c>
      <c r="G60" s="193" t="s">
        <v>70</v>
      </c>
      <c r="H60" s="73" t="s">
        <v>71</v>
      </c>
      <c r="I60" s="21"/>
    </row>
    <row r="61" spans="1:9" ht="12.75">
      <c r="A61" s="21"/>
      <c r="B61" s="21"/>
      <c r="C61" s="21"/>
      <c r="D61" s="21"/>
      <c r="F61" s="160">
        <v>0.702804</v>
      </c>
      <c r="H61" s="160">
        <v>0.702804</v>
      </c>
      <c r="I61" s="21"/>
    </row>
    <row r="62" spans="1:9" ht="12.75">
      <c r="A62" s="21"/>
      <c r="B62" s="21"/>
      <c r="C62" s="21"/>
      <c r="D62" s="21"/>
      <c r="F62" s="21"/>
      <c r="H62" s="73"/>
      <c r="I62" s="21"/>
    </row>
    <row r="63" spans="1:9" ht="12.75">
      <c r="A63" s="19" t="s">
        <v>462</v>
      </c>
      <c r="B63" s="19"/>
      <c r="C63" s="19"/>
      <c r="D63" s="19"/>
      <c r="E63" s="104">
        <v>12953</v>
      </c>
      <c r="F63" s="104">
        <f aca="true" t="shared" si="2" ref="F63:F68">E63/F$61</f>
        <v>18430.458563127133</v>
      </c>
      <c r="G63" s="104">
        <v>12117</v>
      </c>
      <c r="H63" s="104">
        <f>G63/H25</f>
        <v>17240.93772943808</v>
      </c>
      <c r="I63" s="21"/>
    </row>
    <row r="64" spans="1:9" ht="12.75">
      <c r="A64" s="19" t="s">
        <v>463</v>
      </c>
      <c r="B64" s="19"/>
      <c r="C64" s="19"/>
      <c r="D64" s="19"/>
      <c r="E64" s="104">
        <v>1093</v>
      </c>
      <c r="F64" s="104">
        <f t="shared" si="2"/>
        <v>1555.1988890216903</v>
      </c>
      <c r="G64" s="104">
        <v>12900</v>
      </c>
      <c r="H64" s="104">
        <f>G64/H25</f>
        <v>18355.046357163592</v>
      </c>
      <c r="I64" s="9"/>
    </row>
    <row r="65" spans="1:9" ht="12.75">
      <c r="A65" s="19" t="s">
        <v>464</v>
      </c>
      <c r="B65" s="19"/>
      <c r="C65" s="19"/>
      <c r="D65" s="19"/>
      <c r="E65" s="104">
        <v>10442</v>
      </c>
      <c r="F65" s="104">
        <f t="shared" si="2"/>
        <v>14857.62744662808</v>
      </c>
      <c r="G65" s="104">
        <v>12214</v>
      </c>
      <c r="H65" s="104">
        <f>G65/H$25</f>
        <v>17378.956295069464</v>
      </c>
      <c r="I65" s="21"/>
    </row>
    <row r="66" spans="1:9" ht="12.75">
      <c r="A66" s="19" t="s">
        <v>465</v>
      </c>
      <c r="B66" s="19"/>
      <c r="C66" s="19"/>
      <c r="D66" s="19"/>
      <c r="E66" s="104">
        <v>4402</v>
      </c>
      <c r="F66" s="104">
        <f t="shared" si="2"/>
        <v>6263.4817104057465</v>
      </c>
      <c r="G66" s="104">
        <v>12941</v>
      </c>
      <c r="H66" s="104">
        <f>G66/H$25</f>
        <v>18413.384101399537</v>
      </c>
      <c r="I66" s="21"/>
    </row>
    <row r="67" spans="1:9" ht="12.75">
      <c r="A67" s="19" t="s">
        <v>466</v>
      </c>
      <c r="B67" s="19"/>
      <c r="C67" s="19"/>
      <c r="D67" s="19"/>
      <c r="E67" s="189">
        <v>2100</v>
      </c>
      <c r="F67" s="104">
        <f t="shared" si="2"/>
        <v>2988.0308023289567</v>
      </c>
      <c r="G67" s="189">
        <v>7500</v>
      </c>
      <c r="H67" s="104">
        <f>G67/H$25</f>
        <v>10671.538579746273</v>
      </c>
      <c r="I67" s="21"/>
    </row>
    <row r="68" spans="1:9" ht="12.75">
      <c r="A68" s="19" t="s">
        <v>435</v>
      </c>
      <c r="B68" s="19"/>
      <c r="C68" s="19"/>
      <c r="D68" s="19"/>
      <c r="E68" s="104">
        <v>165352</v>
      </c>
      <c r="F68" s="104">
        <f t="shared" si="2"/>
        <v>235274.69963176077</v>
      </c>
      <c r="G68" s="104">
        <v>90235</v>
      </c>
      <c r="H68" s="104">
        <f>G68/H$25</f>
        <v>128392.837832454</v>
      </c>
      <c r="I68" s="21"/>
    </row>
    <row r="69" spans="1:9" ht="12.75">
      <c r="A69" s="20" t="s">
        <v>443</v>
      </c>
      <c r="B69" s="20"/>
      <c r="C69" s="20"/>
      <c r="D69" s="20"/>
      <c r="E69" s="195">
        <f>E45+E46+E47+E48+E49+E50+E51+E52+E53+E63+E64+E65+E66++E67+E68</f>
        <v>1685991</v>
      </c>
      <c r="F69" s="195">
        <f>F45+F46+F47+F48+F49+F50+F51+F52+F53+F63+F64+F65+F66+F67+F68</f>
        <v>2398949.066880667</v>
      </c>
      <c r="G69" s="195">
        <f>SUM(G63:G68)</f>
        <v>147907</v>
      </c>
      <c r="H69" s="195">
        <f>SUM(H63:H68)</f>
        <v>210452.70089527097</v>
      </c>
      <c r="I69" s="21"/>
    </row>
    <row r="70" spans="1:9" ht="12.75">
      <c r="A70" s="245"/>
      <c r="B70" s="245"/>
      <c r="C70" s="245"/>
      <c r="D70" s="245"/>
      <c r="E70" s="245"/>
      <c r="F70" s="245"/>
      <c r="G70" s="245"/>
      <c r="H70" s="245"/>
      <c r="I70" s="245"/>
    </row>
    <row r="71" spans="1:9" ht="12.75">
      <c r="A71" s="231"/>
      <c r="B71" s="231"/>
      <c r="C71" s="231"/>
      <c r="D71" s="231"/>
      <c r="E71" s="231"/>
      <c r="F71" s="231"/>
      <c r="G71" s="231"/>
      <c r="H71" s="231"/>
      <c r="I71" s="231"/>
    </row>
    <row r="72" spans="1:9" ht="12.75">
      <c r="A72" s="20" t="s">
        <v>467</v>
      </c>
      <c r="B72" s="19"/>
      <c r="C72" s="19"/>
      <c r="D72" s="19"/>
      <c r="E72" s="246" t="s">
        <v>471</v>
      </c>
      <c r="F72" s="246"/>
      <c r="G72" s="246" t="s">
        <v>438</v>
      </c>
      <c r="H72" s="246"/>
      <c r="I72" s="21"/>
    </row>
    <row r="73" spans="1:9" ht="12.75">
      <c r="A73" s="19"/>
      <c r="B73" s="19"/>
      <c r="C73" s="19"/>
      <c r="D73" s="19"/>
      <c r="E73" s="246" t="s">
        <v>376</v>
      </c>
      <c r="F73" s="246"/>
      <c r="G73" s="246" t="s">
        <v>376</v>
      </c>
      <c r="H73" s="246"/>
      <c r="I73" s="21"/>
    </row>
    <row r="74" spans="1:9" ht="12.75">
      <c r="A74" s="19"/>
      <c r="B74" s="19"/>
      <c r="C74" s="19"/>
      <c r="D74" s="19"/>
      <c r="E74" s="73" t="s">
        <v>70</v>
      </c>
      <c r="F74" s="73" t="s">
        <v>71</v>
      </c>
      <c r="G74" s="73" t="s">
        <v>70</v>
      </c>
      <c r="H74" s="73" t="s">
        <v>71</v>
      </c>
      <c r="I74" s="21"/>
    </row>
    <row r="75" spans="1:9" ht="12.75">
      <c r="A75" s="19"/>
      <c r="B75" s="19"/>
      <c r="C75" s="19"/>
      <c r="D75" s="19"/>
      <c r="E75" s="19"/>
      <c r="F75" s="103">
        <v>0.702804</v>
      </c>
      <c r="H75" s="103">
        <v>0.702804</v>
      </c>
      <c r="I75" s="21"/>
    </row>
    <row r="76" spans="1:9" ht="12.75">
      <c r="A76" s="19" t="s">
        <v>189</v>
      </c>
      <c r="B76" s="19"/>
      <c r="C76" s="19"/>
      <c r="D76" s="19"/>
      <c r="E76" s="104">
        <v>2988699</v>
      </c>
      <c r="F76" s="104">
        <f>E76/F$75</f>
        <v>4252535.557566548</v>
      </c>
      <c r="G76" s="104">
        <v>3336137</v>
      </c>
      <c r="H76" s="104">
        <f>G76/H$75</f>
        <v>4746895.293709199</v>
      </c>
      <c r="I76" s="21"/>
    </row>
    <row r="77" spans="1:9" ht="12.75">
      <c r="A77" s="19" t="s">
        <v>238</v>
      </c>
      <c r="B77" s="19"/>
      <c r="C77" s="19"/>
      <c r="D77" s="19"/>
      <c r="E77" s="104">
        <v>42272</v>
      </c>
      <c r="F77" s="104">
        <f>E77/F$75</f>
        <v>60147.637179071266</v>
      </c>
      <c r="G77" s="104">
        <v>76618</v>
      </c>
      <c r="H77" s="104">
        <f>G77/H$75</f>
        <v>109017.59238706667</v>
      </c>
      <c r="I77" s="21"/>
    </row>
    <row r="78" spans="1:9" ht="12.75">
      <c r="A78" s="19" t="s">
        <v>191</v>
      </c>
      <c r="B78" s="19"/>
      <c r="C78" s="19"/>
      <c r="D78" s="19"/>
      <c r="E78" s="104">
        <v>531759</v>
      </c>
      <c r="F78" s="104">
        <f>E78/F$75</f>
        <v>756624.8911503066</v>
      </c>
      <c r="G78" s="104">
        <v>569386</v>
      </c>
      <c r="H78" s="104">
        <f>G78/H$75</f>
        <v>810163.2887689882</v>
      </c>
      <c r="I78" s="21"/>
    </row>
    <row r="79" spans="1:9" ht="12.75">
      <c r="A79" s="19" t="s">
        <v>468</v>
      </c>
      <c r="B79" s="19"/>
      <c r="C79" s="19"/>
      <c r="D79" s="19"/>
      <c r="E79" s="54"/>
      <c r="F79" s="104"/>
      <c r="G79" s="54"/>
      <c r="H79" s="104"/>
      <c r="I79" s="21"/>
    </row>
    <row r="80" spans="1:9" ht="12.75">
      <c r="A80" s="19" t="s">
        <v>469</v>
      </c>
      <c r="B80" s="19"/>
      <c r="C80" s="19"/>
      <c r="D80" s="19"/>
      <c r="E80" s="104">
        <v>2254892</v>
      </c>
      <c r="F80" s="104">
        <f>E80/F$75</f>
        <v>3208422.262821498</v>
      </c>
      <c r="G80" s="104">
        <v>2354550</v>
      </c>
      <c r="H80" s="104">
        <f>G80/H$75</f>
        <v>3350222.821725545</v>
      </c>
      <c r="I80" s="21"/>
    </row>
    <row r="81" spans="1:9" ht="13.5" thickBot="1">
      <c r="A81" s="19"/>
      <c r="B81" s="19"/>
      <c r="C81" s="19"/>
      <c r="D81" s="19"/>
      <c r="E81" s="105">
        <f>SUM(E76:E80)</f>
        <v>5817622</v>
      </c>
      <c r="F81" s="105">
        <f>SUM(F76:F80)</f>
        <v>8277730.348717423</v>
      </c>
      <c r="G81" s="105">
        <f>SUM(G76:G80)</f>
        <v>6336691</v>
      </c>
      <c r="H81" s="105">
        <f>G81/H$75</f>
        <v>9016298.996590799</v>
      </c>
      <c r="I81" s="21"/>
    </row>
    <row r="82" spans="1:9" ht="13.5" thickTop="1">
      <c r="A82" s="19"/>
      <c r="B82" s="19"/>
      <c r="C82" s="19"/>
      <c r="D82" s="19"/>
      <c r="E82" s="19"/>
      <c r="F82" s="19"/>
      <c r="G82" s="19"/>
      <c r="H82" s="19"/>
      <c r="I82" s="21"/>
    </row>
    <row r="83" spans="1:9" ht="12.75">
      <c r="A83" s="20" t="s">
        <v>241</v>
      </c>
      <c r="B83" s="19"/>
      <c r="C83" s="19"/>
      <c r="D83" s="19"/>
      <c r="E83" s="19"/>
      <c r="F83" s="19"/>
      <c r="G83" s="19"/>
      <c r="H83" s="19"/>
      <c r="I83" s="21"/>
    </row>
    <row r="84" spans="1:9" ht="12.75">
      <c r="A84" s="19" t="s">
        <v>470</v>
      </c>
      <c r="B84" s="19"/>
      <c r="C84" s="19"/>
      <c r="D84" s="19"/>
      <c r="E84" s="19"/>
      <c r="F84" s="19"/>
      <c r="G84" s="19"/>
      <c r="H84" s="19"/>
      <c r="I84" s="21"/>
    </row>
    <row r="85" spans="1:9" ht="12.75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2.75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2.75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2.75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2.75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2.75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2.75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2.75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2.75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2.75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2.75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2.75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2.75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2.75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2.75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2.75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2.75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2.75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2.75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2.75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2.75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2.75">
      <c r="A110" s="231">
        <v>11</v>
      </c>
      <c r="B110" s="231"/>
      <c r="C110" s="231"/>
      <c r="D110" s="231"/>
      <c r="E110" s="231"/>
      <c r="F110" s="231"/>
      <c r="G110" s="231"/>
      <c r="H110" s="231"/>
      <c r="I110" s="231"/>
    </row>
    <row r="111" spans="1:9" ht="12.75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2.75">
      <c r="A112" s="231" t="s">
        <v>493</v>
      </c>
      <c r="B112" s="231"/>
      <c r="C112" s="231"/>
      <c r="D112" s="231"/>
      <c r="E112" s="231"/>
      <c r="F112" s="231"/>
      <c r="G112" s="231"/>
      <c r="H112" s="231"/>
      <c r="I112" s="231"/>
    </row>
    <row r="113" spans="1:9" ht="12.75">
      <c r="A113" s="21"/>
      <c r="B113" s="21"/>
      <c r="C113" s="21"/>
      <c r="D113" s="21"/>
      <c r="E113" s="21"/>
      <c r="F113" s="21"/>
      <c r="G113" s="21"/>
      <c r="H113" s="21"/>
      <c r="I113" s="21"/>
    </row>
  </sheetData>
  <mergeCells count="19">
    <mergeCell ref="A71:I71"/>
    <mergeCell ref="A110:I110"/>
    <mergeCell ref="A112:I112"/>
    <mergeCell ref="A1:H1"/>
    <mergeCell ref="A55:I55"/>
    <mergeCell ref="A56:I56"/>
    <mergeCell ref="A70:I70"/>
    <mergeCell ref="E22:F22"/>
    <mergeCell ref="G22:H22"/>
    <mergeCell ref="E23:F23"/>
    <mergeCell ref="G23:H23"/>
    <mergeCell ref="E58:F58"/>
    <mergeCell ref="G58:H58"/>
    <mergeCell ref="E59:F59"/>
    <mergeCell ref="G59:H59"/>
    <mergeCell ref="E72:F72"/>
    <mergeCell ref="E73:F73"/>
    <mergeCell ref="G72:H72"/>
    <mergeCell ref="G73:H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02" sqref="A102:F103"/>
    </sheetView>
  </sheetViews>
  <sheetFormatPr defaultColWidth="9.140625" defaultRowHeight="12.75"/>
  <cols>
    <col min="1" max="1" width="29.140625" style="0" customWidth="1"/>
    <col min="2" max="2" width="31.57421875" style="0" customWidth="1"/>
    <col min="4" max="4" width="12.140625" style="0" customWidth="1"/>
  </cols>
  <sheetData>
    <row r="1" spans="1:8" ht="16.5" customHeight="1">
      <c r="A1" s="18" t="s">
        <v>44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20" t="s">
        <v>45</v>
      </c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21" t="s">
        <v>46</v>
      </c>
      <c r="B5" s="19"/>
      <c r="C5" s="19"/>
      <c r="D5" s="19"/>
      <c r="E5" s="19"/>
      <c r="F5" s="19"/>
      <c r="G5" s="19"/>
      <c r="H5" s="19"/>
    </row>
    <row r="6" spans="1:8" ht="15" customHeight="1">
      <c r="A6" s="21" t="s">
        <v>512</v>
      </c>
      <c r="B6" s="19"/>
      <c r="C6" s="19"/>
      <c r="D6" s="19"/>
      <c r="E6" s="19"/>
      <c r="F6" s="19"/>
      <c r="G6" s="19"/>
      <c r="H6" s="19"/>
    </row>
    <row r="7" spans="1:8" ht="12.75">
      <c r="A7" s="21" t="s">
        <v>47</v>
      </c>
      <c r="B7" s="19"/>
      <c r="C7" s="19"/>
      <c r="D7" s="19"/>
      <c r="E7" s="19"/>
      <c r="F7" s="19"/>
      <c r="G7" s="19"/>
      <c r="H7" s="19"/>
    </row>
    <row r="8" spans="1:8" ht="11.25" customHeight="1">
      <c r="A8" s="21"/>
      <c r="B8" s="19"/>
      <c r="C8" s="19"/>
      <c r="D8" s="19"/>
      <c r="E8" s="19"/>
      <c r="F8" s="19"/>
      <c r="G8" s="19"/>
      <c r="H8" s="19"/>
    </row>
    <row r="9" spans="1:8" ht="12.75">
      <c r="A9" s="21" t="s">
        <v>48</v>
      </c>
      <c r="B9" s="19"/>
      <c r="C9" s="19"/>
      <c r="D9" s="19"/>
      <c r="E9" s="19"/>
      <c r="F9" s="19"/>
      <c r="G9" s="19"/>
      <c r="H9" s="19"/>
    </row>
    <row r="10" spans="1:8" ht="12.75">
      <c r="A10" s="21" t="s">
        <v>49</v>
      </c>
      <c r="B10" s="19"/>
      <c r="C10" s="19"/>
      <c r="D10" s="19"/>
      <c r="E10" s="19"/>
      <c r="F10" s="19"/>
      <c r="G10" s="19"/>
      <c r="H10" s="19"/>
    </row>
    <row r="11" spans="1:8" ht="15" customHeight="1">
      <c r="A11" s="21" t="s">
        <v>50</v>
      </c>
      <c r="B11" s="19"/>
      <c r="C11" s="19"/>
      <c r="D11" s="19"/>
      <c r="E11" s="19"/>
      <c r="F11" s="19"/>
      <c r="G11" s="19"/>
      <c r="H11" s="19"/>
    </row>
    <row r="12" spans="1:8" ht="11.25" customHeight="1">
      <c r="A12" s="21"/>
      <c r="B12" s="19"/>
      <c r="C12" s="19"/>
      <c r="D12" s="19"/>
      <c r="E12" s="19"/>
      <c r="F12" s="19"/>
      <c r="G12" s="19"/>
      <c r="H12" s="19"/>
    </row>
    <row r="13" spans="1:8" ht="12.75">
      <c r="A13" s="21" t="s">
        <v>544</v>
      </c>
      <c r="B13" s="19"/>
      <c r="C13" s="19"/>
      <c r="D13" s="19"/>
      <c r="E13" s="19"/>
      <c r="F13" s="19"/>
      <c r="G13" s="19"/>
      <c r="H13" s="19"/>
    </row>
    <row r="14" spans="1:8" ht="12.75">
      <c r="A14" s="21" t="s">
        <v>513</v>
      </c>
      <c r="B14" s="19"/>
      <c r="C14" s="19"/>
      <c r="D14" s="19"/>
      <c r="E14" s="19"/>
      <c r="F14" s="19"/>
      <c r="G14" s="19"/>
      <c r="H14" s="19"/>
    </row>
    <row r="15" spans="1:8" ht="12.75">
      <c r="A15" s="21" t="s">
        <v>527</v>
      </c>
      <c r="B15" s="19"/>
      <c r="C15" s="19"/>
      <c r="D15" s="19"/>
      <c r="E15" s="19"/>
      <c r="F15" s="19"/>
      <c r="G15" s="19"/>
      <c r="H15" s="19"/>
    </row>
    <row r="16" spans="1:8" ht="12.75">
      <c r="A16" s="21" t="s">
        <v>514</v>
      </c>
      <c r="B16" s="19"/>
      <c r="C16" s="19"/>
      <c r="D16" s="19"/>
      <c r="E16" s="19"/>
      <c r="F16" s="19"/>
      <c r="G16" s="19"/>
      <c r="H16" s="19"/>
    </row>
    <row r="17" spans="1:8" ht="12.75">
      <c r="A17" s="21" t="s">
        <v>51</v>
      </c>
      <c r="B17" s="19"/>
      <c r="C17" s="19"/>
      <c r="D17" s="19"/>
      <c r="E17" s="19"/>
      <c r="F17" s="19"/>
      <c r="G17" s="19"/>
      <c r="H17" s="19"/>
    </row>
    <row r="18" spans="1:8" ht="12.75">
      <c r="A18" s="22" t="s">
        <v>52</v>
      </c>
      <c r="B18" s="19"/>
      <c r="G18" s="19"/>
      <c r="H18" s="19"/>
    </row>
    <row r="19" spans="1:8" ht="11.25" customHeight="1">
      <c r="A19" s="19"/>
      <c r="B19" s="19"/>
      <c r="C19" s="19"/>
      <c r="D19" s="19"/>
      <c r="E19" s="19"/>
      <c r="F19" s="19"/>
      <c r="G19" s="19"/>
      <c r="H19" s="19"/>
    </row>
    <row r="20" spans="1:8" ht="12.75">
      <c r="A20" s="21" t="s">
        <v>531</v>
      </c>
      <c r="B20" s="19"/>
      <c r="C20" s="19"/>
      <c r="D20" s="19"/>
      <c r="E20" s="19"/>
      <c r="F20" s="19"/>
      <c r="G20" s="19"/>
      <c r="H20" s="19"/>
    </row>
    <row r="21" spans="1:8" ht="12.75">
      <c r="A21" s="21" t="s">
        <v>515</v>
      </c>
      <c r="B21" s="19"/>
      <c r="C21" s="19"/>
      <c r="D21" s="19"/>
      <c r="E21" s="19"/>
      <c r="F21" s="19"/>
      <c r="G21" s="19"/>
      <c r="H21" s="19"/>
    </row>
    <row r="22" spans="1:8" ht="11.25" customHeight="1">
      <c r="A22" s="19"/>
      <c r="B22" s="19"/>
      <c r="C22" s="19"/>
      <c r="D22" s="19"/>
      <c r="E22" s="19"/>
      <c r="F22" s="19"/>
      <c r="G22" s="19"/>
      <c r="H22" s="19"/>
    </row>
    <row r="23" spans="1:8" ht="15" customHeight="1">
      <c r="A23" s="21" t="s">
        <v>545</v>
      </c>
      <c r="B23" s="19"/>
      <c r="C23" s="19"/>
      <c r="D23" s="19"/>
      <c r="E23" s="19"/>
      <c r="F23" s="19"/>
      <c r="G23" s="19"/>
      <c r="H23" s="19"/>
    </row>
    <row r="24" spans="1:8" ht="12.75">
      <c r="A24" s="21" t="s">
        <v>53</v>
      </c>
      <c r="B24" s="19"/>
      <c r="C24" s="19"/>
      <c r="D24" s="19"/>
      <c r="E24" s="19"/>
      <c r="F24" s="19"/>
      <c r="G24" s="19"/>
      <c r="H24" s="19"/>
    </row>
    <row r="25" spans="1:8" ht="12.75">
      <c r="A25" s="21"/>
      <c r="B25" s="21" t="s">
        <v>54</v>
      </c>
      <c r="C25" s="21"/>
      <c r="D25" s="23">
        <v>0.35</v>
      </c>
      <c r="E25" s="21" t="s">
        <v>55</v>
      </c>
      <c r="F25" s="19"/>
      <c r="G25" s="19"/>
      <c r="H25" s="19"/>
    </row>
    <row r="26" spans="1:8" ht="12.75">
      <c r="A26" s="21"/>
      <c r="B26" s="21" t="s">
        <v>56</v>
      </c>
      <c r="C26" s="21"/>
      <c r="D26" s="23">
        <v>0.53</v>
      </c>
      <c r="E26" s="21"/>
      <c r="F26" s="19"/>
      <c r="G26" s="19"/>
      <c r="H26" s="19"/>
    </row>
    <row r="27" spans="1:8" ht="12.75">
      <c r="A27" s="21"/>
      <c r="B27" s="21" t="s">
        <v>57</v>
      </c>
      <c r="C27" s="21"/>
      <c r="D27" s="23">
        <v>0.12</v>
      </c>
      <c r="E27" s="21"/>
      <c r="F27" s="19"/>
      <c r="G27" s="19"/>
      <c r="H27" s="19"/>
    </row>
    <row r="28" spans="1:8" ht="12.75">
      <c r="A28" s="21"/>
      <c r="B28" s="21"/>
      <c r="C28" s="21"/>
      <c r="D28" s="21"/>
      <c r="E28" s="21"/>
      <c r="F28" s="19"/>
      <c r="G28" s="19"/>
      <c r="H28" s="19"/>
    </row>
    <row r="29" spans="1:8" ht="12.75">
      <c r="A29" s="21" t="s">
        <v>516</v>
      </c>
      <c r="B29" s="19"/>
      <c r="C29" s="19"/>
      <c r="D29" s="19"/>
      <c r="E29" s="19"/>
      <c r="F29" s="19"/>
      <c r="G29" s="19"/>
      <c r="H29" s="19"/>
    </row>
    <row r="30" spans="1:8" ht="12.75">
      <c r="A30" s="21" t="s">
        <v>517</v>
      </c>
      <c r="B30" s="19"/>
      <c r="C30" s="19"/>
      <c r="D30" s="19"/>
      <c r="E30" s="19"/>
      <c r="F30" s="19"/>
      <c r="G30" s="19"/>
      <c r="H30" s="19"/>
    </row>
    <row r="31" spans="1:8" ht="12.75">
      <c r="A31" s="21" t="s">
        <v>546</v>
      </c>
      <c r="B31" s="19"/>
      <c r="C31" s="19"/>
      <c r="D31" s="19"/>
      <c r="E31" s="19"/>
      <c r="F31" s="19"/>
      <c r="G31" s="19"/>
      <c r="H31" s="19"/>
    </row>
    <row r="32" spans="1:8" ht="12.75">
      <c r="A32" s="21" t="s">
        <v>518</v>
      </c>
      <c r="B32" s="19"/>
      <c r="C32" s="19"/>
      <c r="D32" s="19"/>
      <c r="E32" s="19"/>
      <c r="F32" s="19"/>
      <c r="G32" s="19"/>
      <c r="H32" s="19"/>
    </row>
    <row r="33" spans="1:8" ht="12.75">
      <c r="A33" s="21"/>
      <c r="B33" s="19"/>
      <c r="C33" s="19"/>
      <c r="D33" s="19"/>
      <c r="E33" s="19"/>
      <c r="F33" s="19"/>
      <c r="G33" s="19"/>
      <c r="H33" s="19"/>
    </row>
    <row r="34" spans="1:8" ht="12.75">
      <c r="A34" s="21" t="s">
        <v>519</v>
      </c>
      <c r="B34" s="19"/>
      <c r="C34" s="19"/>
      <c r="D34" s="19"/>
      <c r="E34" s="19"/>
      <c r="F34" s="19"/>
      <c r="G34" s="19"/>
      <c r="H34" s="19"/>
    </row>
    <row r="35" spans="1:8" ht="12.75">
      <c r="A35" s="21" t="s">
        <v>520</v>
      </c>
      <c r="B35" s="19"/>
      <c r="C35" s="19"/>
      <c r="D35" s="19"/>
      <c r="E35" s="19"/>
      <c r="F35" s="19"/>
      <c r="G35" s="19"/>
      <c r="H35" s="19"/>
    </row>
    <row r="36" spans="1:8" ht="12.75">
      <c r="A36" s="21"/>
      <c r="B36" s="19"/>
      <c r="C36" s="19"/>
      <c r="D36" s="19"/>
      <c r="E36" s="19"/>
      <c r="F36" s="19"/>
      <c r="G36" s="19"/>
      <c r="H36" s="19"/>
    </row>
    <row r="37" spans="1:8" ht="12.75">
      <c r="A37" s="21" t="s">
        <v>521</v>
      </c>
      <c r="B37" s="19"/>
      <c r="C37" s="19"/>
      <c r="D37" s="19"/>
      <c r="E37" s="19"/>
      <c r="F37" s="19"/>
      <c r="G37" s="19"/>
      <c r="H37" s="19"/>
    </row>
    <row r="38" spans="1:8" ht="12" customHeight="1">
      <c r="A38" s="21"/>
      <c r="B38" s="19"/>
      <c r="C38" s="19"/>
      <c r="D38" s="19"/>
      <c r="E38" s="19"/>
      <c r="F38" s="19"/>
      <c r="G38" s="19"/>
      <c r="H38" s="19"/>
    </row>
    <row r="39" spans="1:8" ht="12.75">
      <c r="A39" s="21" t="s">
        <v>522</v>
      </c>
      <c r="B39" s="19"/>
      <c r="C39" s="19"/>
      <c r="D39" s="19"/>
      <c r="E39" s="19"/>
      <c r="F39" s="19"/>
      <c r="G39" s="19"/>
      <c r="H39" s="19"/>
    </row>
    <row r="40" spans="1:8" ht="12.75">
      <c r="A40" s="21" t="s">
        <v>58</v>
      </c>
      <c r="B40" s="19"/>
      <c r="C40" s="19"/>
      <c r="D40" s="19"/>
      <c r="E40" s="19"/>
      <c r="F40" s="19"/>
      <c r="G40" s="19"/>
      <c r="H40" s="19"/>
    </row>
    <row r="41" spans="1:8" ht="12.75">
      <c r="A41" s="24"/>
      <c r="B41" s="21" t="s">
        <v>59</v>
      </c>
      <c r="C41" s="19"/>
      <c r="D41" s="19"/>
      <c r="E41" s="19"/>
      <c r="F41" s="19"/>
      <c r="G41" s="19"/>
      <c r="H41" s="19"/>
    </row>
    <row r="42" spans="1:8" ht="12.75">
      <c r="A42" s="21"/>
      <c r="B42" s="21" t="s">
        <v>60</v>
      </c>
      <c r="C42" s="19"/>
      <c r="D42" s="19"/>
      <c r="E42" s="19"/>
      <c r="F42" s="19"/>
      <c r="G42" s="19"/>
      <c r="H42" s="19"/>
    </row>
    <row r="43" spans="1:8" ht="12.75">
      <c r="A43" s="21"/>
      <c r="B43" s="21" t="s">
        <v>61</v>
      </c>
      <c r="C43" s="19"/>
      <c r="D43" s="19"/>
      <c r="E43" s="19"/>
      <c r="F43" s="19"/>
      <c r="G43" s="19"/>
      <c r="H43" s="19"/>
    </row>
    <row r="44" spans="1:8" ht="12.75">
      <c r="A44" s="21"/>
      <c r="B44" s="21" t="s">
        <v>62</v>
      </c>
      <c r="C44" s="19"/>
      <c r="D44" s="19"/>
      <c r="E44" s="19"/>
      <c r="F44" s="19"/>
      <c r="G44" s="19"/>
      <c r="H44" s="19"/>
    </row>
    <row r="45" spans="1:8" ht="12.75">
      <c r="A45" s="19"/>
      <c r="B45" s="21" t="s">
        <v>63</v>
      </c>
      <c r="C45" s="19"/>
      <c r="D45" s="19"/>
      <c r="E45" s="19"/>
      <c r="F45" s="19"/>
      <c r="G45" s="19"/>
      <c r="H45" s="19"/>
    </row>
    <row r="46" spans="1:8" ht="11.25" customHeight="1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21" t="s">
        <v>64</v>
      </c>
      <c r="B47" s="19"/>
      <c r="C47" s="19"/>
      <c r="D47" s="19"/>
      <c r="E47" s="19"/>
      <c r="F47" s="19"/>
      <c r="G47" s="19"/>
      <c r="H47" s="19"/>
    </row>
    <row r="48" spans="1:8" ht="12.75">
      <c r="A48" s="21" t="s">
        <v>65</v>
      </c>
      <c r="B48" s="19"/>
      <c r="C48" s="19"/>
      <c r="D48" s="19"/>
      <c r="E48" s="19"/>
      <c r="F48" s="19"/>
      <c r="G48" s="19"/>
      <c r="H48" s="19"/>
    </row>
    <row r="49" spans="1:8" ht="11.25" customHeight="1">
      <c r="A49" s="21"/>
      <c r="B49" s="19"/>
      <c r="C49" s="19"/>
      <c r="D49" s="19"/>
      <c r="E49" s="19"/>
      <c r="F49" s="19"/>
      <c r="G49" s="19"/>
      <c r="H49" s="19"/>
    </row>
    <row r="50" spans="1:8" ht="12.75">
      <c r="A50" s="21" t="s">
        <v>523</v>
      </c>
      <c r="B50" s="19"/>
      <c r="C50" s="19"/>
      <c r="D50" s="19"/>
      <c r="E50" s="19"/>
      <c r="F50" s="19"/>
      <c r="G50" s="19"/>
      <c r="H50" s="19"/>
    </row>
    <row r="51" spans="1:8" ht="12.75">
      <c r="A51" s="21" t="s">
        <v>524</v>
      </c>
      <c r="B51" s="19"/>
      <c r="C51" s="19"/>
      <c r="D51" s="19"/>
      <c r="E51" s="19"/>
      <c r="F51" s="19"/>
      <c r="G51" s="19"/>
      <c r="H51" s="19"/>
    </row>
    <row r="52" spans="1:8" ht="12" customHeight="1">
      <c r="A52" s="21"/>
      <c r="B52" s="19"/>
      <c r="C52" s="19"/>
      <c r="D52" s="19"/>
      <c r="E52" s="19"/>
      <c r="F52" s="19"/>
      <c r="G52" s="19"/>
      <c r="H52" s="19"/>
    </row>
    <row r="53" spans="1:8" ht="12.75">
      <c r="A53" s="21" t="s">
        <v>525</v>
      </c>
      <c r="B53" s="19"/>
      <c r="C53" s="19"/>
      <c r="D53" s="19"/>
      <c r="E53" s="19"/>
      <c r="F53" s="19"/>
      <c r="G53" s="19"/>
      <c r="H53" s="19"/>
    </row>
    <row r="54" spans="1:8" ht="12.75">
      <c r="A54" s="21"/>
      <c r="B54" s="19"/>
      <c r="C54" s="19"/>
      <c r="D54" s="19"/>
      <c r="E54" s="19"/>
      <c r="F54" s="19"/>
      <c r="G54" s="19"/>
      <c r="H54" s="19"/>
    </row>
    <row r="55" spans="1:8" ht="12.75">
      <c r="A55" s="21" t="s">
        <v>547</v>
      </c>
      <c r="B55" s="19"/>
      <c r="C55" s="19"/>
      <c r="D55" s="19"/>
      <c r="E55" s="19"/>
      <c r="F55" s="19"/>
      <c r="G55" s="19"/>
      <c r="H55" s="19"/>
    </row>
    <row r="56" spans="1:8" ht="12.75">
      <c r="A56" s="21" t="s">
        <v>532</v>
      </c>
      <c r="E56" s="32"/>
      <c r="F56" s="32"/>
      <c r="G56" s="32"/>
      <c r="H56" s="32"/>
    </row>
    <row r="57" spans="5:8" ht="12.75">
      <c r="E57" s="32"/>
      <c r="F57" s="32"/>
      <c r="G57" s="32"/>
      <c r="H57" s="32"/>
    </row>
    <row r="58" spans="1:4" ht="12.75">
      <c r="A58" s="231">
        <v>4</v>
      </c>
      <c r="B58" s="231"/>
      <c r="C58" s="231"/>
      <c r="D58" s="231"/>
    </row>
  </sheetData>
  <mergeCells count="1">
    <mergeCell ref="A58:D58"/>
  </mergeCells>
  <printOptions/>
  <pageMargins left="0.75" right="0.75" top="0.87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82">
      <selection activeCell="A102" sqref="A102:F103"/>
    </sheetView>
  </sheetViews>
  <sheetFormatPr defaultColWidth="9.140625" defaultRowHeight="12.75"/>
  <cols>
    <col min="1" max="1" width="27.421875" style="0" customWidth="1"/>
    <col min="2" max="2" width="12.57421875" style="0" customWidth="1"/>
    <col min="4" max="4" width="11.421875" style="0" customWidth="1"/>
  </cols>
  <sheetData>
    <row r="1" spans="1:5" ht="12.75">
      <c r="A1" s="18" t="s">
        <v>44</v>
      </c>
      <c r="B1" s="34"/>
      <c r="C1" s="34"/>
      <c r="D1" s="34"/>
      <c r="E1" s="34"/>
    </row>
    <row r="2" spans="1:5" ht="12.75">
      <c r="A2" s="35" t="s">
        <v>491</v>
      </c>
      <c r="B2" s="35"/>
      <c r="C2" s="196"/>
      <c r="D2" s="19"/>
      <c r="E2" s="19"/>
    </row>
    <row r="3" spans="1:5" ht="12.75">
      <c r="A3" s="35"/>
      <c r="B3" s="232">
        <v>39172</v>
      </c>
      <c r="C3" s="232"/>
      <c r="D3" s="232">
        <v>38807</v>
      </c>
      <c r="E3" s="232"/>
    </row>
    <row r="4" spans="1:5" ht="12.75">
      <c r="A4" s="35"/>
      <c r="B4" s="37" t="s">
        <v>70</v>
      </c>
      <c r="C4" s="37" t="s">
        <v>71</v>
      </c>
      <c r="D4" s="37" t="s">
        <v>70</v>
      </c>
      <c r="E4" s="37" t="s">
        <v>71</v>
      </c>
    </row>
    <row r="5" spans="1:5" ht="12.75">
      <c r="A5" s="35"/>
      <c r="B5" s="38"/>
      <c r="C5" s="39">
        <v>0.702804</v>
      </c>
      <c r="D5" s="36"/>
      <c r="E5" s="39">
        <v>0.702804</v>
      </c>
    </row>
    <row r="6" spans="1:5" ht="12.75">
      <c r="A6" s="40" t="s">
        <v>72</v>
      </c>
      <c r="B6" s="38"/>
      <c r="C6" s="38"/>
      <c r="D6" s="38"/>
      <c r="E6" s="38"/>
    </row>
    <row r="7" spans="1:5" ht="12.75">
      <c r="A7" s="40" t="s">
        <v>73</v>
      </c>
      <c r="B7" s="38"/>
      <c r="C7" s="38"/>
      <c r="D7" s="38"/>
      <c r="E7" s="38"/>
    </row>
    <row r="8" spans="1:5" ht="12.75">
      <c r="A8" s="40" t="s">
        <v>74</v>
      </c>
      <c r="B8" s="38"/>
      <c r="C8" s="38"/>
      <c r="D8" s="38"/>
      <c r="E8" s="38"/>
    </row>
    <row r="9" spans="1:5" ht="22.5">
      <c r="A9" s="41" t="s">
        <v>75</v>
      </c>
      <c r="B9" s="43">
        <v>64711</v>
      </c>
      <c r="C9" s="43">
        <f>B9/C5</f>
        <v>92075.45773786148</v>
      </c>
      <c r="D9" s="43">
        <v>82747</v>
      </c>
      <c r="E9" s="43">
        <v>117738</v>
      </c>
    </row>
    <row r="10" spans="1:5" ht="12.75">
      <c r="A10" s="44" t="s">
        <v>76</v>
      </c>
      <c r="B10" s="43"/>
      <c r="C10" s="43"/>
      <c r="D10" s="43">
        <v>181294</v>
      </c>
      <c r="E10" s="43">
        <v>257958</v>
      </c>
    </row>
    <row r="11" spans="1:5" ht="12.75">
      <c r="A11" s="40" t="s">
        <v>77</v>
      </c>
      <c r="B11" s="45">
        <f>SUM(B9:B10)</f>
        <v>64711</v>
      </c>
      <c r="C11" s="45">
        <f>SUM(C9:C10)</f>
        <v>92075.45773786148</v>
      </c>
      <c r="D11" s="45">
        <f>SUM(D9:D10)</f>
        <v>264041</v>
      </c>
      <c r="E11" s="45">
        <f>SUM(E9:E10)</f>
        <v>375696</v>
      </c>
    </row>
    <row r="12" spans="1:5" ht="12.75">
      <c r="A12" s="40"/>
      <c r="B12" s="45"/>
      <c r="C12" s="45"/>
      <c r="D12" s="45"/>
      <c r="E12" s="45"/>
    </row>
    <row r="13" spans="1:5" ht="12.75">
      <c r="A13" s="40" t="s">
        <v>78</v>
      </c>
      <c r="B13" s="38"/>
      <c r="C13" s="38"/>
      <c r="D13" s="38"/>
      <c r="E13" s="38"/>
    </row>
    <row r="14" spans="1:7" ht="14.25" customHeight="1">
      <c r="A14" s="41" t="s">
        <v>79</v>
      </c>
      <c r="B14" s="43">
        <v>11265366</v>
      </c>
      <c r="C14" s="43">
        <f>B14/C$5</f>
        <v>16029171.717861595</v>
      </c>
      <c r="D14" s="43">
        <v>4951731</v>
      </c>
      <c r="E14" s="43">
        <v>7045678</v>
      </c>
      <c r="F14" s="10"/>
      <c r="G14" s="10"/>
    </row>
    <row r="15" spans="1:6" ht="15.75">
      <c r="A15" s="41" t="s">
        <v>80</v>
      </c>
      <c r="B15" s="43">
        <v>28942877</v>
      </c>
      <c r="C15" s="43">
        <f>B15/C$5</f>
        <v>41182003.80191348</v>
      </c>
      <c r="D15" s="43">
        <v>13691751</v>
      </c>
      <c r="E15" s="43">
        <v>19481607</v>
      </c>
      <c r="F15" s="1"/>
    </row>
    <row r="16" spans="1:7" ht="15">
      <c r="A16" s="41" t="s">
        <v>81</v>
      </c>
      <c r="B16" s="43">
        <v>584869</v>
      </c>
      <c r="C16" s="43">
        <f>B16/C$5</f>
        <v>832193.6130130164</v>
      </c>
      <c r="D16" s="43">
        <v>433329</v>
      </c>
      <c r="E16" s="43">
        <v>616572</v>
      </c>
      <c r="F16" s="14"/>
      <c r="G16" s="17"/>
    </row>
    <row r="17" spans="1:7" ht="15">
      <c r="A17" s="233" t="s">
        <v>82</v>
      </c>
      <c r="B17" s="43"/>
      <c r="C17" s="43"/>
      <c r="F17" s="14"/>
      <c r="G17" s="17"/>
    </row>
    <row r="18" spans="1:7" ht="18" customHeight="1">
      <c r="A18" s="233"/>
      <c r="B18" s="34">
        <v>120307</v>
      </c>
      <c r="C18" s="43">
        <f>B18/C$5</f>
        <v>171181.43892180466</v>
      </c>
      <c r="D18" s="43">
        <v>3259964</v>
      </c>
      <c r="E18" s="43">
        <v>4638511</v>
      </c>
      <c r="F18" s="15"/>
      <c r="G18" s="17"/>
    </row>
    <row r="19" spans="1:7" ht="22.5">
      <c r="A19" s="41" t="s">
        <v>83</v>
      </c>
      <c r="B19" s="49">
        <v>1510923</v>
      </c>
      <c r="C19" s="43">
        <f>B19/C$5</f>
        <v>2149849.744736797</v>
      </c>
      <c r="D19" s="49">
        <v>1158036</v>
      </c>
      <c r="E19" s="43">
        <v>1647737</v>
      </c>
      <c r="F19" s="14"/>
      <c r="G19" s="17"/>
    </row>
    <row r="20" spans="1:7" ht="15.75">
      <c r="A20" s="40" t="s">
        <v>84</v>
      </c>
      <c r="B20" s="45">
        <f>SUM(B14:B19)</f>
        <v>42424342</v>
      </c>
      <c r="C20" s="45">
        <f>SUM(C14:C19)</f>
        <v>60364400.316446684</v>
      </c>
      <c r="D20" s="45">
        <f>SUM(D14:D19)</f>
        <v>23494811</v>
      </c>
      <c r="E20" s="45">
        <f>SUM(E14:E19)</f>
        <v>33430105</v>
      </c>
      <c r="F20" s="13"/>
      <c r="G20" s="17"/>
    </row>
    <row r="21" spans="1:7" ht="15.75">
      <c r="A21" s="40" t="s">
        <v>85</v>
      </c>
      <c r="B21" s="45">
        <f>B11+B20</f>
        <v>42489053</v>
      </c>
      <c r="C21" s="45">
        <f>C11+C20</f>
        <v>60456475.77418455</v>
      </c>
      <c r="D21" s="45">
        <f>D11+D20</f>
        <v>23758852</v>
      </c>
      <c r="E21" s="45">
        <f>E11+E20</f>
        <v>33805801</v>
      </c>
      <c r="F21" s="13"/>
      <c r="G21" s="17"/>
    </row>
    <row r="22" spans="1:7" ht="15.75">
      <c r="A22" s="40"/>
      <c r="B22" s="45"/>
      <c r="C22" s="45"/>
      <c r="D22" s="45"/>
      <c r="E22" s="45"/>
      <c r="F22" s="13"/>
      <c r="G22" s="17"/>
    </row>
    <row r="23" spans="1:7" ht="15.75">
      <c r="A23" s="40" t="s">
        <v>86</v>
      </c>
      <c r="B23" s="38"/>
      <c r="C23" s="38"/>
      <c r="D23" s="38"/>
      <c r="E23" s="38"/>
      <c r="F23" s="13"/>
      <c r="G23" s="17"/>
    </row>
    <row r="24" spans="1:7" ht="15.75">
      <c r="A24" s="40" t="s">
        <v>87</v>
      </c>
      <c r="B24" s="38"/>
      <c r="C24" s="38"/>
      <c r="D24" s="38"/>
      <c r="E24" s="38"/>
      <c r="F24" s="13"/>
      <c r="G24" s="17"/>
    </row>
    <row r="25" spans="1:7" ht="22.5">
      <c r="A25" s="50" t="s">
        <v>88</v>
      </c>
      <c r="B25" s="51">
        <v>6588447</v>
      </c>
      <c r="C25" s="43">
        <f>B25/C$5</f>
        <v>9374515.512148479</v>
      </c>
      <c r="D25" s="51">
        <v>7159495</v>
      </c>
      <c r="E25" s="43">
        <v>10187044</v>
      </c>
      <c r="F25" s="13"/>
      <c r="G25" s="17"/>
    </row>
    <row r="26" spans="1:7" ht="15.75">
      <c r="A26" s="50" t="s">
        <v>89</v>
      </c>
      <c r="B26" s="51">
        <v>2375066</v>
      </c>
      <c r="C26" s="43">
        <f>B26/C$5</f>
        <v>3379414.4597924883</v>
      </c>
      <c r="D26" s="51">
        <v>1927492</v>
      </c>
      <c r="E26" s="43">
        <v>2742574</v>
      </c>
      <c r="F26" s="16"/>
      <c r="G26" s="17"/>
    </row>
    <row r="27" spans="1:5" ht="22.5">
      <c r="A27" s="50" t="s">
        <v>90</v>
      </c>
      <c r="B27" s="43">
        <v>2517988</v>
      </c>
      <c r="C27" s="43">
        <f>B27/C$5</f>
        <v>3582774.1447117548</v>
      </c>
      <c r="D27" s="43">
        <v>4241602</v>
      </c>
      <c r="E27" s="43">
        <v>6035256</v>
      </c>
    </row>
    <row r="28" spans="1:5" ht="12.75">
      <c r="A28" s="50" t="s">
        <v>91</v>
      </c>
      <c r="B28" s="43">
        <v>69624</v>
      </c>
      <c r="C28" s="43">
        <f>B28/C$5</f>
        <v>99066.0269435006</v>
      </c>
      <c r="D28" s="43">
        <v>62190</v>
      </c>
      <c r="E28" s="43">
        <v>88488</v>
      </c>
    </row>
    <row r="29" spans="1:5" ht="12.75">
      <c r="A29" s="40" t="s">
        <v>92</v>
      </c>
      <c r="B29" s="45">
        <f>SUM(B25:B28)</f>
        <v>11551125</v>
      </c>
      <c r="C29" s="45">
        <f>SUM(C25:C28)</f>
        <v>16435770.143596224</v>
      </c>
      <c r="D29" s="45">
        <f>SUM(D25:D28)</f>
        <v>13390779</v>
      </c>
      <c r="E29" s="45">
        <f>SUM(E25:E28)</f>
        <v>19053362</v>
      </c>
    </row>
    <row r="30" spans="1:5" ht="12.75">
      <c r="A30" s="40"/>
      <c r="B30" s="45"/>
      <c r="C30" s="45"/>
      <c r="D30" s="45"/>
      <c r="E30" s="45"/>
    </row>
    <row r="31" spans="1:5" ht="12.75">
      <c r="A31" s="40" t="s">
        <v>93</v>
      </c>
      <c r="B31" s="38"/>
      <c r="C31" s="38"/>
      <c r="D31" s="38"/>
      <c r="E31" s="38"/>
    </row>
    <row r="32" spans="1:5" ht="12.75">
      <c r="A32" s="50" t="s">
        <v>94</v>
      </c>
      <c r="B32" s="52">
        <v>5817622</v>
      </c>
      <c r="C32" s="48">
        <f>B32/C$5</f>
        <v>8277730.348717423</v>
      </c>
      <c r="D32" s="52">
        <v>6336691</v>
      </c>
      <c r="E32" s="48">
        <v>9016299</v>
      </c>
    </row>
    <row r="33" spans="1:5" ht="12.75">
      <c r="A33" s="50" t="s">
        <v>95</v>
      </c>
      <c r="B33" s="52">
        <v>223089</v>
      </c>
      <c r="C33" s="48">
        <f>B33/C$5</f>
        <v>317427.0493622689</v>
      </c>
      <c r="D33" s="52">
        <v>442327</v>
      </c>
      <c r="E33" s="48">
        <v>629375</v>
      </c>
    </row>
    <row r="34" spans="1:5" ht="12.75">
      <c r="A34" s="50" t="s">
        <v>96</v>
      </c>
      <c r="B34" s="52">
        <v>372562</v>
      </c>
      <c r="C34" s="48">
        <f>B34/C$5</f>
        <v>530107.9675129908</v>
      </c>
      <c r="D34" s="52">
        <v>158988</v>
      </c>
      <c r="E34" s="48">
        <v>226220</v>
      </c>
    </row>
    <row r="35" spans="1:5" ht="12.75">
      <c r="A35" s="40" t="s">
        <v>97</v>
      </c>
      <c r="B35" s="45">
        <f>SUM(B32:B34)</f>
        <v>6413273</v>
      </c>
      <c r="C35" s="45">
        <f>SUM(C32:C34)</f>
        <v>9125265.365592683</v>
      </c>
      <c r="D35" s="45">
        <f>SUM(D32:D34)</f>
        <v>6938006</v>
      </c>
      <c r="E35" s="45">
        <v>9871893</v>
      </c>
    </row>
    <row r="36" spans="1:5" ht="12.75">
      <c r="A36" s="35"/>
      <c r="B36" s="38"/>
      <c r="C36" s="38"/>
      <c r="D36" s="38"/>
      <c r="E36" s="38"/>
    </row>
    <row r="37" spans="1:5" ht="12.75">
      <c r="A37" s="35" t="s">
        <v>98</v>
      </c>
      <c r="B37" s="48">
        <v>527039</v>
      </c>
      <c r="C37" s="48">
        <f>B37/C$5</f>
        <v>749908.9362041195</v>
      </c>
      <c r="D37" s="48">
        <v>199568</v>
      </c>
      <c r="E37" s="48">
        <v>283960</v>
      </c>
    </row>
    <row r="38" spans="1:5" ht="12.75">
      <c r="A38" s="35"/>
      <c r="B38" s="38"/>
      <c r="C38" s="38"/>
      <c r="D38" s="38"/>
      <c r="E38" s="38"/>
    </row>
    <row r="39" spans="1:5" ht="12.75">
      <c r="A39" s="40" t="s">
        <v>99</v>
      </c>
      <c r="B39" s="45">
        <f>B29+B35+B37</f>
        <v>18491437</v>
      </c>
      <c r="C39" s="45">
        <f>C29+C35+C37</f>
        <v>26310944.445393026</v>
      </c>
      <c r="D39" s="45">
        <f>D29+D35+D37</f>
        <v>20528353</v>
      </c>
      <c r="E39" s="45">
        <f>E29+E35+E37</f>
        <v>29209215</v>
      </c>
    </row>
    <row r="40" spans="1:5" ht="12.75">
      <c r="A40" s="35"/>
      <c r="B40" s="46"/>
      <c r="C40" s="46"/>
      <c r="D40" s="46"/>
      <c r="E40" s="46"/>
    </row>
    <row r="41" spans="1:8" ht="12.75">
      <c r="A41" s="40" t="s">
        <v>100</v>
      </c>
      <c r="B41" s="45">
        <f>B21+B39</f>
        <v>60980490</v>
      </c>
      <c r="C41" s="45">
        <f>C21+C39</f>
        <v>86767420.21957758</v>
      </c>
      <c r="D41" s="45">
        <f>D21+D39</f>
        <v>44287205</v>
      </c>
      <c r="E41" s="45">
        <f>E21+E39</f>
        <v>63015016</v>
      </c>
      <c r="G41" s="45"/>
      <c r="H41" s="45"/>
    </row>
    <row r="42" spans="1:5" ht="12.75">
      <c r="A42" s="34"/>
      <c r="B42" s="34"/>
      <c r="C42" s="34"/>
      <c r="D42" s="34"/>
      <c r="E42" s="34"/>
    </row>
    <row r="43" spans="1:5" ht="12.75">
      <c r="A43" s="55"/>
      <c r="B43" s="55"/>
      <c r="C43" s="55"/>
      <c r="D43" s="55"/>
      <c r="E43" s="55"/>
    </row>
    <row r="44" spans="1:5" ht="12.75">
      <c r="A44" s="34"/>
      <c r="B44" s="34"/>
      <c r="C44" s="34"/>
      <c r="D44" s="34"/>
      <c r="E44" s="34"/>
    </row>
    <row r="45" spans="1:5" ht="12.75">
      <c r="A45" s="34"/>
      <c r="B45" s="34"/>
      <c r="C45" s="34"/>
      <c r="D45" s="34"/>
      <c r="E45" s="34"/>
    </row>
    <row r="46" spans="1:5" ht="12.75">
      <c r="A46" s="34"/>
      <c r="B46" s="34"/>
      <c r="C46" s="34"/>
      <c r="D46" s="34"/>
      <c r="E46" s="34"/>
    </row>
    <row r="47" spans="1:5" ht="12.75">
      <c r="A47" s="34"/>
      <c r="B47" s="34"/>
      <c r="C47" s="34"/>
      <c r="D47" s="34"/>
      <c r="E47" s="34"/>
    </row>
    <row r="48" spans="1:5" ht="12.75">
      <c r="A48" s="34"/>
      <c r="B48" s="34"/>
      <c r="C48" s="34"/>
      <c r="D48" s="34"/>
      <c r="E48" s="34"/>
    </row>
    <row r="49" spans="1:6" ht="12.75">
      <c r="A49" s="231">
        <v>5</v>
      </c>
      <c r="B49" s="231"/>
      <c r="C49" s="231"/>
      <c r="D49" s="231"/>
      <c r="E49" s="231"/>
      <c r="F49" s="231"/>
    </row>
    <row r="50" spans="1:5" ht="12.75">
      <c r="A50" s="34"/>
      <c r="B50" s="34"/>
      <c r="C50" s="34"/>
      <c r="D50" s="34"/>
      <c r="E50" s="34"/>
    </row>
    <row r="51" spans="1:5" ht="12.75">
      <c r="A51" s="34"/>
      <c r="B51" s="34"/>
      <c r="C51" s="34"/>
      <c r="D51" s="34"/>
      <c r="E51" s="34"/>
    </row>
    <row r="52" ht="12.75">
      <c r="G52" s="9"/>
    </row>
    <row r="53" spans="1:5" ht="12.75">
      <c r="A53" s="34"/>
      <c r="B53" s="34"/>
      <c r="C53" s="34"/>
      <c r="D53" s="34"/>
      <c r="E53" s="34"/>
    </row>
    <row r="54" spans="1:5" ht="12.75">
      <c r="A54" s="34"/>
      <c r="B54" s="34"/>
      <c r="C54" s="34"/>
      <c r="D54" s="34"/>
      <c r="E54" s="34"/>
    </row>
    <row r="55" spans="1:5" ht="12.75">
      <c r="A55" s="18" t="s">
        <v>101</v>
      </c>
      <c r="B55" s="34"/>
      <c r="C55" s="34"/>
      <c r="D55" s="34"/>
      <c r="E55" s="34"/>
    </row>
    <row r="56" spans="1:5" ht="12.75">
      <c r="A56" s="35" t="s">
        <v>491</v>
      </c>
      <c r="B56" s="34"/>
      <c r="C56" s="34"/>
      <c r="D56" s="34"/>
      <c r="E56" s="34"/>
    </row>
    <row r="57" spans="1:5" ht="12.75">
      <c r="A57" s="34"/>
      <c r="B57" s="34"/>
      <c r="C57" s="34"/>
      <c r="D57" s="34"/>
      <c r="E57" s="34"/>
    </row>
    <row r="58" spans="1:5" ht="12.75">
      <c r="A58" s="35"/>
      <c r="B58" s="232">
        <v>39172</v>
      </c>
      <c r="C58" s="232"/>
      <c r="D58" s="234">
        <v>38807</v>
      </c>
      <c r="E58" s="234"/>
    </row>
    <row r="59" spans="1:5" ht="12.75">
      <c r="A59" s="35"/>
      <c r="B59" s="37" t="s">
        <v>70</v>
      </c>
      <c r="C59" s="37" t="s">
        <v>71</v>
      </c>
      <c r="D59" s="37" t="s">
        <v>70</v>
      </c>
      <c r="E59" s="56" t="s">
        <v>71</v>
      </c>
    </row>
    <row r="60" spans="1:5" ht="12.75">
      <c r="A60" s="19"/>
      <c r="B60" s="38"/>
      <c r="C60" s="57">
        <v>0.702804</v>
      </c>
      <c r="D60" s="36"/>
      <c r="E60" s="58">
        <v>0.702804</v>
      </c>
    </row>
    <row r="61" spans="1:5" ht="12.75">
      <c r="A61" s="40" t="s">
        <v>102</v>
      </c>
      <c r="B61" s="38"/>
      <c r="C61" s="38"/>
      <c r="D61" s="38"/>
      <c r="E61" s="19"/>
    </row>
    <row r="62" spans="1:5" ht="12.75">
      <c r="A62" s="40" t="s">
        <v>103</v>
      </c>
      <c r="B62" s="38"/>
      <c r="C62" s="38"/>
      <c r="D62" s="38"/>
      <c r="E62" s="19"/>
    </row>
    <row r="63" spans="1:5" ht="12.75">
      <c r="A63" s="35" t="s">
        <v>104</v>
      </c>
      <c r="B63" s="104">
        <v>23903205</v>
      </c>
      <c r="C63" s="104">
        <f>B63/C$60</f>
        <v>34011196.57827787</v>
      </c>
      <c r="D63" s="48">
        <v>23903205</v>
      </c>
      <c r="E63" s="48">
        <f>D63/C$60</f>
        <v>34011196.57827787</v>
      </c>
    </row>
    <row r="64" spans="1:5" ht="12.75">
      <c r="A64" s="35" t="s">
        <v>105</v>
      </c>
      <c r="B64" s="104"/>
      <c r="C64" s="104"/>
      <c r="D64" s="34"/>
      <c r="E64" s="48"/>
    </row>
    <row r="65" spans="1:5" ht="12.75">
      <c r="A65" s="35" t="s">
        <v>106</v>
      </c>
      <c r="B65" s="104"/>
      <c r="C65" s="104"/>
      <c r="D65" s="38"/>
      <c r="E65" s="48"/>
    </row>
    <row r="66" spans="1:5" ht="22.5">
      <c r="A66" s="41" t="s">
        <v>107</v>
      </c>
      <c r="B66" s="104">
        <v>4541137</v>
      </c>
      <c r="C66" s="104">
        <f>B66/C$60</f>
        <v>6461455.825521767</v>
      </c>
      <c r="D66" s="43">
        <v>4132198</v>
      </c>
      <c r="E66" s="43">
        <f>D66/C$60</f>
        <v>5879588.050153386</v>
      </c>
    </row>
    <row r="67" spans="1:5" ht="12.75">
      <c r="A67" s="41" t="s">
        <v>108</v>
      </c>
      <c r="B67" s="104">
        <v>477035</v>
      </c>
      <c r="C67" s="104">
        <f>B67/C$60</f>
        <v>678759.6541852352</v>
      </c>
      <c r="D67" s="47">
        <v>368944</v>
      </c>
      <c r="E67" s="48">
        <f>D67/C$60</f>
        <v>524960.0173021213</v>
      </c>
    </row>
    <row r="68" spans="1:5" ht="12.75">
      <c r="A68" s="40" t="s">
        <v>109</v>
      </c>
      <c r="B68" s="106">
        <f>SUM(B63:B67)</f>
        <v>28921377</v>
      </c>
      <c r="C68" s="106">
        <f>SUM(C63:C67)</f>
        <v>41151412.05798487</v>
      </c>
      <c r="D68" s="59">
        <f>SUM(D63:D67)</f>
        <v>28404347</v>
      </c>
      <c r="E68" s="59">
        <f>SUM(E63:E67)</f>
        <v>40415744.64573338</v>
      </c>
    </row>
    <row r="69" spans="1:5" ht="12.75">
      <c r="A69" s="35"/>
      <c r="B69" s="104"/>
      <c r="D69" s="38"/>
      <c r="E69" s="38"/>
    </row>
    <row r="70" spans="1:5" ht="12.75">
      <c r="A70" s="40" t="s">
        <v>110</v>
      </c>
      <c r="B70" s="104"/>
      <c r="D70" s="38"/>
      <c r="E70" s="38"/>
    </row>
    <row r="71" spans="1:5" ht="12.75">
      <c r="A71" s="40" t="s">
        <v>111</v>
      </c>
      <c r="B71" s="104"/>
      <c r="D71" s="38"/>
      <c r="E71" s="38"/>
    </row>
    <row r="72" spans="1:5" ht="12.75">
      <c r="A72" s="35" t="s">
        <v>112</v>
      </c>
      <c r="B72" s="104">
        <v>25300919</v>
      </c>
      <c r="C72" s="104">
        <f>B72/C$60</f>
        <v>35999964.42820474</v>
      </c>
      <c r="D72" s="48">
        <v>5314121</v>
      </c>
      <c r="E72" s="48">
        <f>D72/C$60</f>
        <v>7561312.96919198</v>
      </c>
    </row>
    <row r="73" spans="1:5" ht="12.75">
      <c r="A73" s="35" t="s">
        <v>113</v>
      </c>
      <c r="B73" s="104">
        <v>5988</v>
      </c>
      <c r="C73" s="104">
        <f>B73/C$60</f>
        <v>8520.156402069424</v>
      </c>
      <c r="D73" s="48">
        <v>26967</v>
      </c>
      <c r="E73" s="48">
        <f>D73/C$60</f>
        <v>38370.584117335704</v>
      </c>
    </row>
    <row r="74" spans="1:5" ht="12.75">
      <c r="A74" s="35" t="s">
        <v>114</v>
      </c>
      <c r="B74" s="104">
        <v>750552</v>
      </c>
      <c r="C74" s="104">
        <f>B74/C$60</f>
        <v>1067939.2832140967</v>
      </c>
      <c r="D74" s="48">
        <v>1492252</v>
      </c>
      <c r="E74" s="48">
        <f>D74/C$60</f>
        <v>2123283.3051604717</v>
      </c>
    </row>
    <row r="75" spans="1:5" ht="12.75">
      <c r="A75" s="40" t="s">
        <v>115</v>
      </c>
      <c r="B75" s="106">
        <f>SUM(B72:B74)</f>
        <v>26057459</v>
      </c>
      <c r="C75" s="106">
        <f>SUM(C72:C74)</f>
        <v>37076423.8678209</v>
      </c>
      <c r="D75" s="59">
        <f>SUM(D72:D74)</f>
        <v>6833340</v>
      </c>
      <c r="E75" s="59">
        <f>D75/C$60</f>
        <v>9722966.858469786</v>
      </c>
    </row>
    <row r="76" spans="1:5" ht="12.75">
      <c r="A76" s="35"/>
      <c r="B76" s="104"/>
      <c r="D76" s="38"/>
      <c r="E76" s="48"/>
    </row>
    <row r="77" spans="1:5" ht="12.75">
      <c r="A77" s="40" t="s">
        <v>116</v>
      </c>
      <c r="B77" s="104"/>
      <c r="D77" s="38"/>
      <c r="E77" s="48"/>
    </row>
    <row r="78" spans="1:5" ht="12.75">
      <c r="A78" s="35" t="s">
        <v>117</v>
      </c>
      <c r="B78" s="104">
        <v>3182315</v>
      </c>
      <c r="C78" s="104">
        <f>B78/C$60</f>
        <v>4528026.306054035</v>
      </c>
      <c r="D78" s="48">
        <v>5469132</v>
      </c>
      <c r="E78" s="48">
        <f aca="true" t="shared" si="0" ref="E78:E88">D78/C$60</f>
        <v>7781873.751429986</v>
      </c>
    </row>
    <row r="79" spans="1:5" ht="12.75">
      <c r="A79" s="35" t="s">
        <v>113</v>
      </c>
      <c r="B79" s="104">
        <v>17986</v>
      </c>
      <c r="C79" s="104">
        <f aca="true" t="shared" si="1" ref="C79:C86">B79/C$60</f>
        <v>25591.772386042197</v>
      </c>
      <c r="D79" s="48">
        <v>14990</v>
      </c>
      <c r="E79" s="48">
        <f t="shared" si="0"/>
        <v>21328.84844138622</v>
      </c>
    </row>
    <row r="80" spans="1:5" ht="12.75">
      <c r="A80" s="35" t="s">
        <v>118</v>
      </c>
      <c r="B80" s="104">
        <v>23839</v>
      </c>
      <c r="C80" s="104">
        <f t="shared" si="1"/>
        <v>33919.84109367619</v>
      </c>
      <c r="D80" s="48">
        <v>20576</v>
      </c>
      <c r="E80" s="48">
        <f t="shared" si="0"/>
        <v>29277.010375581245</v>
      </c>
    </row>
    <row r="81" spans="1:5" ht="22.5">
      <c r="A81" s="35" t="s">
        <v>119</v>
      </c>
      <c r="B81" s="104">
        <v>1880592</v>
      </c>
      <c r="C81" s="104">
        <f t="shared" si="1"/>
        <v>2675841.3441016274</v>
      </c>
      <c r="D81" s="43">
        <v>2669648</v>
      </c>
      <c r="E81" s="43">
        <f t="shared" si="0"/>
        <v>3798566.8835123307</v>
      </c>
    </row>
    <row r="82" spans="1:5" ht="22.5">
      <c r="A82" s="35" t="s">
        <v>120</v>
      </c>
      <c r="B82" s="104">
        <v>219686</v>
      </c>
      <c r="C82" s="104">
        <f t="shared" si="1"/>
        <v>312585.0165906853</v>
      </c>
      <c r="D82" s="46">
        <v>239727</v>
      </c>
      <c r="E82" s="43">
        <f t="shared" si="0"/>
        <v>341100.790547578</v>
      </c>
    </row>
    <row r="83" spans="1:5" ht="12.75">
      <c r="A83" s="35" t="s">
        <v>121</v>
      </c>
      <c r="B83" s="104">
        <v>241326</v>
      </c>
      <c r="C83" s="104">
        <f t="shared" si="1"/>
        <v>343375.9625727799</v>
      </c>
      <c r="D83" s="48">
        <v>189865</v>
      </c>
      <c r="E83" s="48">
        <f t="shared" si="0"/>
        <v>270153.5563258035</v>
      </c>
    </row>
    <row r="84" spans="1:5" ht="12.75">
      <c r="A84" s="35" t="s">
        <v>122</v>
      </c>
      <c r="B84" s="104">
        <v>301880</v>
      </c>
      <c r="C84" s="104">
        <f t="shared" si="1"/>
        <v>429536.54219384067</v>
      </c>
      <c r="D84" s="48">
        <v>445580</v>
      </c>
      <c r="E84" s="48">
        <f t="shared" si="0"/>
        <v>634003.2213817793</v>
      </c>
    </row>
    <row r="85" spans="1:5" ht="12.75">
      <c r="A85" s="35" t="s">
        <v>472</v>
      </c>
      <c r="B85" s="104">
        <v>1200</v>
      </c>
      <c r="C85" s="104">
        <f t="shared" si="1"/>
        <v>1707.446172759404</v>
      </c>
      <c r="D85" s="48"/>
      <c r="E85" s="48"/>
    </row>
    <row r="86" spans="1:5" ht="12.75">
      <c r="A86" s="35" t="s">
        <v>473</v>
      </c>
      <c r="B86" s="104">
        <v>132830</v>
      </c>
      <c r="C86" s="104">
        <f t="shared" si="1"/>
        <v>189000.0626063597</v>
      </c>
      <c r="D86" s="48"/>
      <c r="E86" s="48"/>
    </row>
    <row r="87" spans="1:5" ht="12.75">
      <c r="A87" s="40" t="s">
        <v>123</v>
      </c>
      <c r="B87" s="106">
        <f>SUM(B78:B86)</f>
        <v>6001654</v>
      </c>
      <c r="C87" s="106">
        <f>SUM(C78:C86)</f>
        <v>8539584.293771805</v>
      </c>
      <c r="D87" s="59">
        <f>SUM(D78:D84)</f>
        <v>9049518</v>
      </c>
      <c r="E87" s="59">
        <f t="shared" si="0"/>
        <v>12876304.062014446</v>
      </c>
    </row>
    <row r="88" spans="1:5" ht="12.75">
      <c r="A88" s="40" t="s">
        <v>124</v>
      </c>
      <c r="B88" s="106">
        <f>B75+B87</f>
        <v>32059113</v>
      </c>
      <c r="C88" s="106">
        <f>C75+C87</f>
        <v>45616008.16159271</v>
      </c>
      <c r="D88" s="59">
        <f>D75+D87</f>
        <v>15882858</v>
      </c>
      <c r="E88" s="59">
        <f t="shared" si="0"/>
        <v>22599270.920484234</v>
      </c>
    </row>
    <row r="89" spans="1:5" ht="12.75">
      <c r="A89" s="40" t="s">
        <v>125</v>
      </c>
      <c r="B89" s="106">
        <f>B68+B88</f>
        <v>60980490</v>
      </c>
      <c r="C89" s="106">
        <f>C68+C88</f>
        <v>86767420.21957758</v>
      </c>
      <c r="D89" s="59">
        <f>D68+D88</f>
        <v>44287205</v>
      </c>
      <c r="E89" s="59">
        <f>E68+E88</f>
        <v>63015015.566217616</v>
      </c>
    </row>
    <row r="90" spans="1:5" ht="12.75">
      <c r="A90" s="34"/>
      <c r="B90" s="34"/>
      <c r="C90" s="34"/>
      <c r="D90" s="34"/>
      <c r="E90" s="34"/>
    </row>
    <row r="103" spans="1:6" ht="12.75">
      <c r="A103" s="231">
        <v>6</v>
      </c>
      <c r="B103" s="231"/>
      <c r="C103" s="231"/>
      <c r="D103" s="231"/>
      <c r="E103" s="231"/>
      <c r="F103" s="231"/>
    </row>
  </sheetData>
  <mergeCells count="7">
    <mergeCell ref="A103:F103"/>
    <mergeCell ref="B3:C3"/>
    <mergeCell ref="D3:E3"/>
    <mergeCell ref="A17:A18"/>
    <mergeCell ref="D58:E58"/>
    <mergeCell ref="B58:C58"/>
    <mergeCell ref="A49:F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25">
      <selection activeCell="A102" sqref="A102:F103"/>
    </sheetView>
  </sheetViews>
  <sheetFormatPr defaultColWidth="9.140625" defaultRowHeight="12.75"/>
  <cols>
    <col min="1" max="1" width="33.421875" style="0" customWidth="1"/>
    <col min="2" max="2" width="11.7109375" style="0" customWidth="1"/>
    <col min="3" max="3" width="11.8515625" style="0" customWidth="1"/>
    <col min="4" max="4" width="11.421875" style="0" customWidth="1"/>
    <col min="5" max="5" width="11.140625" style="0" customWidth="1"/>
  </cols>
  <sheetData>
    <row r="1" spans="1:8" ht="12.75">
      <c r="A1" s="18" t="s">
        <v>126</v>
      </c>
      <c r="B1" s="34"/>
      <c r="C1" s="34"/>
      <c r="D1" s="34"/>
      <c r="E1" s="34"/>
      <c r="F1" s="19"/>
      <c r="G1" s="19"/>
      <c r="H1" s="19"/>
    </row>
    <row r="2" spans="1:8" ht="12.75">
      <c r="A2" s="20" t="s">
        <v>127</v>
      </c>
      <c r="B2" s="34"/>
      <c r="C2" s="34"/>
      <c r="D2" s="34"/>
      <c r="E2" s="34"/>
      <c r="F2" s="19"/>
      <c r="G2" s="19"/>
      <c r="H2" s="19"/>
    </row>
    <row r="3" spans="1:8" ht="12.75">
      <c r="A3" s="20" t="s">
        <v>488</v>
      </c>
      <c r="B3" s="34"/>
      <c r="C3" s="34"/>
      <c r="D3" s="34"/>
      <c r="E3" s="34"/>
      <c r="F3" s="19"/>
      <c r="G3" s="19"/>
      <c r="H3" s="19"/>
    </row>
    <row r="4" spans="1:8" ht="12.75">
      <c r="A4" s="19"/>
      <c r="B4" s="34"/>
      <c r="C4" s="34"/>
      <c r="D4" s="34"/>
      <c r="E4" s="34"/>
      <c r="F4" s="19"/>
      <c r="G4" s="19"/>
      <c r="H4" s="19"/>
    </row>
    <row r="5" spans="1:8" ht="12.75">
      <c r="A5" s="35"/>
      <c r="B5" s="232">
        <v>39172</v>
      </c>
      <c r="C5" s="236"/>
      <c r="D5" s="234">
        <v>38807</v>
      </c>
      <c r="E5" s="235"/>
      <c r="F5" s="19"/>
      <c r="G5" s="19"/>
      <c r="H5" s="19"/>
    </row>
    <row r="6" spans="1:8" ht="12.75">
      <c r="A6" s="35"/>
      <c r="B6" s="37" t="s">
        <v>70</v>
      </c>
      <c r="C6" s="37" t="s">
        <v>71</v>
      </c>
      <c r="D6" s="37" t="s">
        <v>70</v>
      </c>
      <c r="E6" s="56" t="s">
        <v>71</v>
      </c>
      <c r="F6" s="19"/>
      <c r="G6" s="19"/>
      <c r="H6" s="19"/>
    </row>
    <row r="7" spans="1:8" ht="12.75">
      <c r="A7" s="35"/>
      <c r="B7" s="35"/>
      <c r="C7" s="39">
        <v>0.702804</v>
      </c>
      <c r="D7" s="36"/>
      <c r="E7" s="39">
        <v>0.702804</v>
      </c>
      <c r="F7" s="19"/>
      <c r="G7" s="19"/>
      <c r="H7" s="19"/>
    </row>
    <row r="8" spans="1:8" ht="12.75">
      <c r="A8" s="35"/>
      <c r="B8" s="35"/>
      <c r="C8" s="35"/>
      <c r="D8" s="35"/>
      <c r="E8" s="19"/>
      <c r="F8" s="19"/>
      <c r="G8" s="19"/>
      <c r="H8" s="19"/>
    </row>
    <row r="9" spans="1:8" ht="18.75" customHeight="1">
      <c r="A9" s="35" t="s">
        <v>128</v>
      </c>
      <c r="B9" s="48">
        <v>9430966</v>
      </c>
      <c r="C9" s="48">
        <f>B9/C7</f>
        <v>13419055.66843672</v>
      </c>
      <c r="D9" s="48">
        <v>8381828</v>
      </c>
      <c r="E9" s="48">
        <f>D9/E$7</f>
        <v>11926266.782773007</v>
      </c>
      <c r="F9" s="19"/>
      <c r="G9" s="19"/>
      <c r="H9" s="19"/>
    </row>
    <row r="10" spans="1:8" ht="22.5">
      <c r="A10" s="50" t="s">
        <v>129</v>
      </c>
      <c r="B10" s="60">
        <v>-178225</v>
      </c>
      <c r="C10" s="60">
        <f>B10/C7</f>
        <v>-253591.32845003728</v>
      </c>
      <c r="D10" s="43">
        <v>125330</v>
      </c>
      <c r="E10" s="43">
        <f>D10/E$7</f>
        <v>178328.5240266134</v>
      </c>
      <c r="F10" s="19"/>
      <c r="G10" s="19"/>
      <c r="H10" s="19"/>
    </row>
    <row r="11" spans="1:8" ht="12.75">
      <c r="A11" s="50"/>
      <c r="B11" s="34"/>
      <c r="C11" s="48"/>
      <c r="D11" s="34"/>
      <c r="E11" s="48"/>
      <c r="F11" s="19"/>
      <c r="G11" s="19"/>
      <c r="H11" s="19"/>
    </row>
    <row r="12" spans="1:8" ht="22.5">
      <c r="A12" s="50" t="s">
        <v>130</v>
      </c>
      <c r="B12" s="51"/>
      <c r="C12" s="48"/>
      <c r="D12" s="51"/>
      <c r="E12" s="48"/>
      <c r="F12" s="19"/>
      <c r="G12" s="19"/>
      <c r="H12" s="19"/>
    </row>
    <row r="13" spans="1:8" ht="22.5">
      <c r="A13" s="35" t="s">
        <v>131</v>
      </c>
      <c r="B13" s="43">
        <v>150028</v>
      </c>
      <c r="C13" s="43">
        <f>B13/C7</f>
        <v>213470.6120056232</v>
      </c>
      <c r="D13" s="43">
        <v>87249</v>
      </c>
      <c r="E13" s="43">
        <f>D13/E$7</f>
        <v>124144.14260590436</v>
      </c>
      <c r="F13" s="19"/>
      <c r="G13" s="19"/>
      <c r="H13" s="19"/>
    </row>
    <row r="14" spans="1:8" ht="12.75">
      <c r="A14" s="50" t="s">
        <v>132</v>
      </c>
      <c r="B14" s="61">
        <v>-4076105</v>
      </c>
      <c r="C14" s="61">
        <f>B14/C$7</f>
        <v>-5799774.901679558</v>
      </c>
      <c r="D14" s="61">
        <v>-4128114</v>
      </c>
      <c r="E14" s="61">
        <f>D14/E$7</f>
        <v>-5873777.041678761</v>
      </c>
      <c r="F14" s="19"/>
      <c r="G14" s="19"/>
      <c r="H14" s="19"/>
    </row>
    <row r="15" spans="1:8" ht="12.75">
      <c r="A15" s="50" t="s">
        <v>133</v>
      </c>
      <c r="B15" s="61">
        <v>-1528494</v>
      </c>
      <c r="C15" s="61">
        <f>B15/C$7</f>
        <v>-2174851.025321427</v>
      </c>
      <c r="D15" s="61">
        <v>-1374186</v>
      </c>
      <c r="E15" s="61">
        <f>D15/E$7</f>
        <v>-1955290.521966295</v>
      </c>
      <c r="F15" s="19"/>
      <c r="G15" s="19"/>
      <c r="H15" s="19"/>
    </row>
    <row r="16" spans="1:8" ht="12.75">
      <c r="A16" s="50" t="s">
        <v>134</v>
      </c>
      <c r="B16" s="61">
        <v>-1285106</v>
      </c>
      <c r="C16" s="61">
        <f>B16/C$7</f>
        <v>-1828541.101075122</v>
      </c>
      <c r="D16" s="61">
        <v>-791883</v>
      </c>
      <c r="E16" s="61">
        <f>D16/E$7</f>
        <v>-1126747.9980193626</v>
      </c>
      <c r="F16" s="19"/>
      <c r="G16" s="19"/>
      <c r="H16" s="19"/>
    </row>
    <row r="17" spans="1:8" ht="12.75">
      <c r="A17" s="50" t="s">
        <v>135</v>
      </c>
      <c r="B17" s="61">
        <v>-1685989</v>
      </c>
      <c r="C17" s="61">
        <f>B17/C$7</f>
        <v>-2398946.2211370454</v>
      </c>
      <c r="D17" s="61">
        <v>-1676332</v>
      </c>
      <c r="E17" s="61">
        <f>D17/E$7</f>
        <v>-2385205.548061764</v>
      </c>
      <c r="F17" s="19"/>
      <c r="G17" s="19"/>
      <c r="H17" s="19"/>
    </row>
    <row r="18" spans="1:8" ht="12.75">
      <c r="A18" s="50"/>
      <c r="B18" s="62"/>
      <c r="C18" s="63"/>
      <c r="D18" s="62"/>
      <c r="E18" s="63"/>
      <c r="F18" s="19"/>
      <c r="G18" s="19"/>
      <c r="H18" s="19"/>
    </row>
    <row r="19" spans="1:8" ht="12.75">
      <c r="A19" s="64" t="s">
        <v>136</v>
      </c>
      <c r="B19" s="65">
        <f>SUM(B9:B18)</f>
        <v>827075</v>
      </c>
      <c r="C19" s="45">
        <f>SUM(C9:C18)</f>
        <v>1176821.702779153</v>
      </c>
      <c r="D19" s="65">
        <f>SUM(D9:D18)</f>
        <v>623892</v>
      </c>
      <c r="E19" s="45">
        <f>D19/E$7</f>
        <v>887718.3396793416</v>
      </c>
      <c r="G19" s="19"/>
      <c r="H19" s="19"/>
    </row>
    <row r="20" spans="1:8" ht="12.75">
      <c r="A20" s="50"/>
      <c r="B20" s="62"/>
      <c r="C20" s="48"/>
      <c r="D20" s="62"/>
      <c r="E20" s="48"/>
      <c r="F20" s="19"/>
      <c r="G20" s="19"/>
      <c r="H20" s="19"/>
    </row>
    <row r="21" spans="1:8" ht="22.5">
      <c r="A21" s="50" t="s">
        <v>137</v>
      </c>
      <c r="B21" s="51">
        <v>317</v>
      </c>
      <c r="C21" s="43">
        <f>B21/C7</f>
        <v>451.05036397060917</v>
      </c>
      <c r="D21" s="51">
        <v>90</v>
      </c>
      <c r="E21" s="43">
        <f>D21/E$7</f>
        <v>128.05846295695528</v>
      </c>
      <c r="F21" s="19"/>
      <c r="G21" s="19"/>
      <c r="H21" s="19"/>
    </row>
    <row r="22" spans="1:8" ht="12.75">
      <c r="A22" s="50" t="s">
        <v>138</v>
      </c>
      <c r="B22" s="66">
        <v>-286691</v>
      </c>
      <c r="C22" s="66">
        <f>B22/C7</f>
        <v>-407924.5422621385</v>
      </c>
      <c r="D22" s="66">
        <v>-105038</v>
      </c>
      <c r="E22" s="66">
        <f>D22/E$7</f>
        <v>-149455.6092452519</v>
      </c>
      <c r="F22" s="19"/>
      <c r="G22" s="19"/>
      <c r="H22" s="19"/>
    </row>
    <row r="23" spans="1:8" ht="12.75">
      <c r="A23" s="50"/>
      <c r="B23" s="62"/>
      <c r="C23" s="67"/>
      <c r="D23" s="62"/>
      <c r="E23" s="67"/>
      <c r="F23" s="19"/>
      <c r="G23" s="19"/>
      <c r="H23" s="19"/>
    </row>
    <row r="24" spans="1:8" ht="12.75">
      <c r="A24" s="64" t="s">
        <v>139</v>
      </c>
      <c r="B24" s="65">
        <f>SUM(B19:B23)</f>
        <v>540701</v>
      </c>
      <c r="C24" s="68">
        <f>SUM(C19:C23)</f>
        <v>769348.210880985</v>
      </c>
      <c r="D24" s="65">
        <f>SUM(D19:D23)</f>
        <v>518944</v>
      </c>
      <c r="E24" s="68">
        <f>D24/E$7</f>
        <v>738390.7888970467</v>
      </c>
      <c r="F24" s="19"/>
      <c r="G24" s="19"/>
      <c r="H24" s="19"/>
    </row>
    <row r="25" spans="1:8" ht="12.75">
      <c r="A25" s="35"/>
      <c r="B25" s="46"/>
      <c r="C25" s="69"/>
      <c r="D25" s="46"/>
      <c r="E25" s="69"/>
      <c r="F25" s="19"/>
      <c r="G25" s="19"/>
      <c r="H25" s="19"/>
    </row>
    <row r="26" spans="1:8" ht="13.5" customHeight="1">
      <c r="A26" s="35" t="s">
        <v>140</v>
      </c>
      <c r="B26" s="60">
        <v>-63666</v>
      </c>
      <c r="C26" s="60">
        <f>B26/C7</f>
        <v>-90588.55669575017</v>
      </c>
      <c r="D26" s="60">
        <v>-150000</v>
      </c>
      <c r="E26" s="60">
        <f>D26/E$7</f>
        <v>-213430.77159492546</v>
      </c>
      <c r="F26" s="19"/>
      <c r="G26" s="19"/>
      <c r="H26" s="19"/>
    </row>
    <row r="27" spans="1:8" ht="13.5" thickBot="1">
      <c r="A27" s="40" t="s">
        <v>141</v>
      </c>
      <c r="B27" s="70">
        <f>SUM(B24:B26)</f>
        <v>477035</v>
      </c>
      <c r="C27" s="70">
        <f>SUM(C24:C26)</f>
        <v>678759.6541852348</v>
      </c>
      <c r="D27" s="70">
        <f>SUM(D24:D26)</f>
        <v>368944</v>
      </c>
      <c r="E27" s="70">
        <f>D27/E$7</f>
        <v>524960.0173021213</v>
      </c>
      <c r="F27" s="19"/>
      <c r="G27" s="19"/>
      <c r="H27" s="19"/>
    </row>
    <row r="28" spans="1:8" ht="13.5" thickTop="1">
      <c r="A28" s="35"/>
      <c r="B28" s="46"/>
      <c r="C28" s="46"/>
      <c r="D28" s="46"/>
      <c r="E28" s="46"/>
      <c r="F28" s="19"/>
      <c r="G28" s="19"/>
      <c r="H28" s="19"/>
    </row>
    <row r="29" spans="1:8" ht="12.75">
      <c r="A29" s="40" t="s">
        <v>142</v>
      </c>
      <c r="B29" s="71">
        <v>0.0023</v>
      </c>
      <c r="C29" s="72">
        <f>B29/C7</f>
        <v>0.003272605164455524</v>
      </c>
      <c r="D29" s="71">
        <v>0.0154</v>
      </c>
      <c r="E29" s="72">
        <f>D29/E7</f>
        <v>0.02191222588374568</v>
      </c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21"/>
      <c r="B31" s="19"/>
      <c r="C31" s="19"/>
      <c r="D31" s="19"/>
      <c r="E31" s="19"/>
      <c r="F31" s="19"/>
      <c r="G31" s="19"/>
      <c r="H31" s="19"/>
    </row>
    <row r="32" spans="1:8" ht="12.75">
      <c r="A32" s="21"/>
      <c r="B32" s="19"/>
      <c r="C32" s="19"/>
      <c r="D32" s="19"/>
      <c r="E32" s="19"/>
      <c r="F32" s="19"/>
      <c r="G32" s="19"/>
      <c r="H32" s="19"/>
    </row>
    <row r="33" spans="1:8" ht="12.75">
      <c r="A33" s="21"/>
      <c r="B33" s="19"/>
      <c r="C33" s="19"/>
      <c r="D33" s="19"/>
      <c r="E33" s="19"/>
      <c r="F33" s="19"/>
      <c r="G33" s="19"/>
      <c r="H33" s="19"/>
    </row>
    <row r="34" spans="1:8" ht="12.75">
      <c r="A34" s="21"/>
      <c r="B34" s="19"/>
      <c r="C34" s="19"/>
      <c r="D34" s="19"/>
      <c r="E34" s="19"/>
      <c r="F34" s="19"/>
      <c r="G34" s="19"/>
      <c r="H34" s="19"/>
    </row>
    <row r="35" spans="1:8" ht="12.75">
      <c r="A35" s="21"/>
      <c r="B35" s="19"/>
      <c r="C35" s="19"/>
      <c r="D35" s="19"/>
      <c r="E35" s="19"/>
      <c r="F35" s="19"/>
      <c r="G35" s="19"/>
      <c r="H35" s="19"/>
    </row>
    <row r="36" spans="1:8" ht="12.75">
      <c r="A36" s="21"/>
      <c r="B36" s="19"/>
      <c r="C36" s="19"/>
      <c r="D36" s="19"/>
      <c r="E36" s="19"/>
      <c r="F36" s="19"/>
      <c r="G36" s="19"/>
      <c r="H36" s="19"/>
    </row>
    <row r="37" spans="1:8" ht="12.75">
      <c r="A37" s="21"/>
      <c r="B37" s="19"/>
      <c r="C37" s="19"/>
      <c r="D37" s="19"/>
      <c r="E37" s="19"/>
      <c r="F37" s="19"/>
      <c r="G37" s="19"/>
      <c r="H37" s="19"/>
    </row>
    <row r="38" spans="1:8" ht="12.75">
      <c r="A38" s="21"/>
      <c r="B38" s="19"/>
      <c r="C38" s="19"/>
      <c r="D38" s="19"/>
      <c r="E38" s="19"/>
      <c r="F38" s="19"/>
      <c r="G38" s="19"/>
      <c r="H38" s="19"/>
    </row>
    <row r="39" spans="1:8" ht="12.75">
      <c r="A39" s="21"/>
      <c r="B39" s="19"/>
      <c r="C39" s="19"/>
      <c r="D39" s="19"/>
      <c r="E39" s="19"/>
      <c r="F39" s="19"/>
      <c r="G39" s="19"/>
      <c r="H39" s="19"/>
    </row>
    <row r="40" spans="1:8" ht="12.75">
      <c r="A40" s="21"/>
      <c r="B40" s="19"/>
      <c r="C40" s="19"/>
      <c r="D40" s="19"/>
      <c r="E40" s="19"/>
      <c r="F40" s="19"/>
      <c r="G40" s="19"/>
      <c r="H40" s="19"/>
    </row>
    <row r="41" spans="1:8" ht="12.75">
      <c r="A41" s="21"/>
      <c r="B41" s="19"/>
      <c r="C41" s="19"/>
      <c r="D41" s="19"/>
      <c r="E41" s="19"/>
      <c r="F41" s="19"/>
      <c r="G41" s="19"/>
      <c r="H41" s="19"/>
    </row>
    <row r="42" spans="1:8" ht="12.75">
      <c r="A42" s="21"/>
      <c r="B42" s="19"/>
      <c r="C42" s="19"/>
      <c r="D42" s="19"/>
      <c r="E42" s="19"/>
      <c r="F42" s="19"/>
      <c r="G42" s="19"/>
      <c r="H42" s="19"/>
    </row>
    <row r="43" spans="1:8" ht="12.75">
      <c r="A43" s="21"/>
      <c r="B43" s="19"/>
      <c r="C43" s="19"/>
      <c r="D43" s="19"/>
      <c r="E43" s="19"/>
      <c r="F43" s="19"/>
      <c r="G43" s="19"/>
      <c r="H43" s="19"/>
    </row>
    <row r="44" spans="1:8" ht="12.75">
      <c r="A44" s="24"/>
      <c r="B44" s="21"/>
      <c r="C44" s="19"/>
      <c r="D44" s="19"/>
      <c r="E44" s="19"/>
      <c r="F44" s="19"/>
      <c r="G44" s="19"/>
      <c r="H44" s="19"/>
    </row>
    <row r="45" spans="1:8" ht="12.75">
      <c r="A45" s="21"/>
      <c r="B45" s="21"/>
      <c r="C45" s="19"/>
      <c r="D45" s="19"/>
      <c r="E45" s="19"/>
      <c r="F45" s="19"/>
      <c r="G45" s="19"/>
      <c r="H45" s="19"/>
    </row>
    <row r="46" spans="1:8" ht="12.75">
      <c r="A46" s="21"/>
      <c r="B46" s="21"/>
      <c r="C46" s="19"/>
      <c r="D46" s="19"/>
      <c r="E46" s="19"/>
      <c r="F46" s="19"/>
      <c r="G46" s="19"/>
      <c r="H46" s="19"/>
    </row>
    <row r="47" spans="1:8" ht="12.75">
      <c r="A47" s="21"/>
      <c r="B47" s="21"/>
      <c r="C47" s="19"/>
      <c r="D47" s="19"/>
      <c r="E47" s="19"/>
      <c r="F47" s="19"/>
      <c r="G47" s="19"/>
      <c r="H47" s="19"/>
    </row>
    <row r="48" spans="1:8" ht="12.75">
      <c r="A48" s="19"/>
      <c r="B48" s="21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21"/>
      <c r="B50" s="19"/>
      <c r="C50" s="19"/>
      <c r="D50" s="19"/>
      <c r="E50" s="19"/>
      <c r="F50" s="19"/>
      <c r="G50" s="19"/>
      <c r="H50" s="19"/>
    </row>
    <row r="51" spans="1:8" ht="12.75">
      <c r="A51" s="231">
        <v>7</v>
      </c>
      <c r="B51" s="231"/>
      <c r="C51" s="231"/>
      <c r="D51" s="231"/>
      <c r="E51" s="231"/>
      <c r="F51" s="19"/>
      <c r="G51" s="19"/>
      <c r="H51" s="19"/>
    </row>
    <row r="52" spans="1:8" ht="12.75">
      <c r="A52" s="21"/>
      <c r="B52" s="19"/>
      <c r="C52" s="19"/>
      <c r="D52" s="19"/>
      <c r="E52" s="19"/>
      <c r="F52" s="19"/>
      <c r="G52" s="19"/>
      <c r="H52" s="19"/>
    </row>
    <row r="53" spans="1:8" ht="12.75">
      <c r="A53" s="21"/>
      <c r="B53" s="19"/>
      <c r="C53" s="19"/>
      <c r="D53" s="19"/>
      <c r="E53" s="19"/>
      <c r="F53" s="19"/>
      <c r="G53" s="19"/>
      <c r="H53" s="19"/>
    </row>
    <row r="54" spans="1:8" ht="12.75">
      <c r="A54" s="21"/>
      <c r="B54" s="19"/>
      <c r="C54" s="19"/>
      <c r="D54" s="19"/>
      <c r="E54" s="19"/>
      <c r="F54" s="19"/>
      <c r="G54" s="19"/>
      <c r="H54" s="19"/>
    </row>
    <row r="55" spans="1:8" ht="12.75">
      <c r="A55" s="21"/>
      <c r="B55" s="19"/>
      <c r="C55" s="19"/>
      <c r="D55" s="19"/>
      <c r="E55" s="19"/>
      <c r="F55" s="19"/>
      <c r="G55" s="19"/>
      <c r="H55" s="19"/>
    </row>
    <row r="56" spans="1:8" ht="12.75">
      <c r="A56" s="21"/>
      <c r="B56" s="19"/>
      <c r="C56" s="19"/>
      <c r="D56" s="19"/>
      <c r="E56" s="19"/>
      <c r="F56" s="19"/>
      <c r="G56" s="19"/>
      <c r="H56" s="19"/>
    </row>
    <row r="57" spans="1:8" ht="12.75">
      <c r="A57" s="21"/>
      <c r="B57" s="19"/>
      <c r="C57" s="19"/>
      <c r="D57" s="19"/>
      <c r="E57" s="19"/>
      <c r="F57" s="19"/>
      <c r="G57" s="19"/>
      <c r="H57" s="19"/>
    </row>
    <row r="58" spans="1:8" ht="12.75">
      <c r="A58" s="19"/>
      <c r="B58" s="19"/>
      <c r="C58" s="19"/>
      <c r="D58" s="19"/>
      <c r="E58" s="19"/>
      <c r="F58" s="19"/>
      <c r="G58" s="19"/>
      <c r="H58" s="19"/>
    </row>
    <row r="59" spans="1:8" ht="12.75">
      <c r="A59" s="9"/>
      <c r="B59" s="9"/>
      <c r="C59" s="9"/>
      <c r="D59" s="9"/>
      <c r="E59" s="9"/>
      <c r="F59" s="9"/>
      <c r="G59" s="9"/>
      <c r="H59" s="9"/>
    </row>
  </sheetData>
  <mergeCells count="3">
    <mergeCell ref="D5:E5"/>
    <mergeCell ref="B5:C5"/>
    <mergeCell ref="A51:E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02" sqref="A102:F103"/>
    </sheetView>
  </sheetViews>
  <sheetFormatPr defaultColWidth="9.140625" defaultRowHeight="12.75"/>
  <cols>
    <col min="1" max="1" width="41.421875" style="0" customWidth="1"/>
    <col min="2" max="2" width="10.28125" style="0" customWidth="1"/>
    <col min="3" max="3" width="10.57421875" style="0" customWidth="1"/>
    <col min="4" max="5" width="9.7109375" style="0" customWidth="1"/>
  </cols>
  <sheetData>
    <row r="1" spans="1:5" ht="12.75">
      <c r="A1" s="19" t="s">
        <v>143</v>
      </c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2.75">
      <c r="A3" s="35"/>
      <c r="B3" s="74"/>
      <c r="C3" s="74"/>
      <c r="D3" s="74"/>
      <c r="E3" s="74"/>
    </row>
    <row r="4" spans="1:5" ht="12.75">
      <c r="A4" s="35"/>
      <c r="B4" s="237">
        <v>39172</v>
      </c>
      <c r="C4" s="238"/>
      <c r="D4" s="237">
        <v>38807</v>
      </c>
      <c r="E4" s="237"/>
    </row>
    <row r="5" spans="1:5" ht="12.75">
      <c r="A5" s="35"/>
      <c r="B5" s="37" t="s">
        <v>70</v>
      </c>
      <c r="C5" s="37" t="s">
        <v>71</v>
      </c>
      <c r="D5" s="37" t="s">
        <v>70</v>
      </c>
      <c r="E5" s="73" t="s">
        <v>71</v>
      </c>
    </row>
    <row r="6" spans="1:5" ht="12.75">
      <c r="A6" s="35"/>
      <c r="B6" s="36"/>
      <c r="C6" s="39">
        <v>0.702804</v>
      </c>
      <c r="D6" s="36"/>
      <c r="E6" s="75">
        <v>0.702804</v>
      </c>
    </row>
    <row r="7" spans="1:5" ht="12.75">
      <c r="A7" s="40" t="s">
        <v>144</v>
      </c>
      <c r="B7" s="38"/>
      <c r="C7" s="38"/>
      <c r="D7" s="38"/>
      <c r="E7" s="19"/>
    </row>
    <row r="8" spans="1:5" ht="12.75">
      <c r="A8" s="35" t="s">
        <v>139</v>
      </c>
      <c r="B8" s="104">
        <v>540701</v>
      </c>
      <c r="C8" s="104">
        <f>B8/C$6</f>
        <v>769348.2108809854</v>
      </c>
      <c r="D8" s="48">
        <v>584716</v>
      </c>
      <c r="E8" s="48">
        <f>D8/C$6</f>
        <v>831975.9136259896</v>
      </c>
    </row>
    <row r="9" spans="1:5" ht="12.75">
      <c r="A9" s="35" t="s">
        <v>145</v>
      </c>
      <c r="B9" s="104"/>
      <c r="C9" s="104"/>
      <c r="D9" s="38"/>
      <c r="E9" s="48"/>
    </row>
    <row r="10" spans="1:5" ht="22.5">
      <c r="A10" s="76" t="s">
        <v>146</v>
      </c>
      <c r="B10" s="104">
        <v>1285106</v>
      </c>
      <c r="C10" s="104">
        <f aca="true" t="shared" si="0" ref="C10:C41">B10/C$6</f>
        <v>1828541.101075122</v>
      </c>
      <c r="D10" s="43">
        <v>791883</v>
      </c>
      <c r="E10" s="43">
        <f aca="true" t="shared" si="1" ref="E10:E15">D10/C$6</f>
        <v>1126747.9980193626</v>
      </c>
    </row>
    <row r="11" spans="1:5" ht="12.75">
      <c r="A11" s="76" t="s">
        <v>147</v>
      </c>
      <c r="B11" s="104">
        <v>32602</v>
      </c>
      <c r="C11" s="104">
        <f t="shared" si="0"/>
        <v>46388.46677025173</v>
      </c>
      <c r="D11" s="48">
        <v>28646</v>
      </c>
      <c r="E11" s="43">
        <f t="shared" si="1"/>
        <v>40759.58588738823</v>
      </c>
    </row>
    <row r="12" spans="1:5" ht="22.5">
      <c r="A12" s="35" t="s">
        <v>171</v>
      </c>
      <c r="B12" s="104">
        <v>116300</v>
      </c>
      <c r="C12" s="104">
        <f t="shared" si="0"/>
        <v>165479.9915765989</v>
      </c>
      <c r="D12" s="43">
        <v>62600</v>
      </c>
      <c r="E12" s="43">
        <f t="shared" si="1"/>
        <v>89071.77534561556</v>
      </c>
    </row>
    <row r="13" spans="1:5" ht="12.75">
      <c r="A13" s="35" t="s">
        <v>148</v>
      </c>
      <c r="B13" s="104">
        <v>8862</v>
      </c>
      <c r="C13" s="104">
        <f t="shared" si="0"/>
        <v>12609.489985828197</v>
      </c>
      <c r="D13" s="60">
        <v>-12681</v>
      </c>
      <c r="E13" s="60">
        <f t="shared" si="1"/>
        <v>-18043.437430635</v>
      </c>
    </row>
    <row r="14" spans="1:5" ht="12.75">
      <c r="A14" s="35" t="s">
        <v>149</v>
      </c>
      <c r="B14" s="220">
        <v>-195</v>
      </c>
      <c r="C14" s="220">
        <f t="shared" si="0"/>
        <v>-277.46000307340313</v>
      </c>
      <c r="D14" s="60">
        <v>-90</v>
      </c>
      <c r="E14" s="60">
        <f t="shared" si="1"/>
        <v>-128.05846295695528</v>
      </c>
    </row>
    <row r="15" spans="1:5" ht="12.75">
      <c r="A15" s="35" t="s">
        <v>150</v>
      </c>
      <c r="B15" s="104">
        <v>313103</v>
      </c>
      <c r="C15" s="104">
        <f t="shared" si="0"/>
        <v>445505.432524573</v>
      </c>
      <c r="D15" s="43">
        <v>44050</v>
      </c>
      <c r="E15" s="43">
        <f t="shared" si="1"/>
        <v>62677.50325837645</v>
      </c>
    </row>
    <row r="16" spans="1:5" ht="12.75">
      <c r="A16" s="35" t="s">
        <v>498</v>
      </c>
      <c r="B16" s="220">
        <v>-42851</v>
      </c>
      <c r="C16" s="220">
        <f t="shared" si="0"/>
        <v>-60971.47995742768</v>
      </c>
      <c r="D16" s="43"/>
      <c r="E16" s="43"/>
    </row>
    <row r="17" spans="1:5" ht="12.75">
      <c r="A17" s="40" t="s">
        <v>151</v>
      </c>
      <c r="C17" s="215"/>
      <c r="D17" s="43"/>
      <c r="E17" s="43"/>
    </row>
    <row r="18" spans="1:5" ht="12.75">
      <c r="A18" s="35" t="s">
        <v>152</v>
      </c>
      <c r="B18" s="104">
        <v>18049</v>
      </c>
      <c r="C18" s="104">
        <f t="shared" si="0"/>
        <v>25681.413310112064</v>
      </c>
      <c r="D18" s="60">
        <v>-304719</v>
      </c>
      <c r="E18" s="60">
        <f>D18/C$6</f>
        <v>-433576.0752642273</v>
      </c>
    </row>
    <row r="19" spans="1:5" ht="12.75">
      <c r="A19" s="35" t="s">
        <v>153</v>
      </c>
      <c r="B19" s="220">
        <v>-991709</v>
      </c>
      <c r="C19" s="220">
        <f t="shared" si="0"/>
        <v>-1411074.7804508796</v>
      </c>
      <c r="D19" s="60">
        <v>-1958961</v>
      </c>
      <c r="E19" s="60">
        <f>D19/C$6</f>
        <v>-2787350.385029112</v>
      </c>
    </row>
    <row r="20" spans="1:5" ht="22.5">
      <c r="A20" s="35" t="s">
        <v>154</v>
      </c>
      <c r="B20" s="220">
        <v>-1753238</v>
      </c>
      <c r="C20" s="220">
        <f t="shared" si="0"/>
        <v>-2494632.927530293</v>
      </c>
      <c r="D20" s="43">
        <v>410276</v>
      </c>
      <c r="E20" s="43">
        <f>D20/C$6</f>
        <v>583770.1549791977</v>
      </c>
    </row>
    <row r="21" spans="1:5" ht="12.75">
      <c r="A21" s="35"/>
      <c r="B21" s="191"/>
      <c r="C21" s="216"/>
      <c r="D21" s="78"/>
      <c r="E21" s="78"/>
    </row>
    <row r="22" spans="1:5" ht="12.75">
      <c r="A22" s="40" t="s">
        <v>155</v>
      </c>
      <c r="B22" s="221">
        <f>SUM(B8:B21)</f>
        <v>-473270</v>
      </c>
      <c r="C22" s="221">
        <f t="shared" si="0"/>
        <v>-673402.5418182025</v>
      </c>
      <c r="D22" s="79">
        <f>SUM(D8:D21)</f>
        <v>-354280</v>
      </c>
      <c r="E22" s="79">
        <f>SUM(E8:E21)</f>
        <v>-504095.02507100103</v>
      </c>
    </row>
    <row r="23" spans="1:5" ht="12.75">
      <c r="A23" s="40" t="s">
        <v>156</v>
      </c>
      <c r="B23" s="19"/>
      <c r="C23" s="215"/>
      <c r="D23" s="43"/>
      <c r="E23" s="43"/>
    </row>
    <row r="24" spans="1:5" ht="12.75">
      <c r="A24" s="35" t="s">
        <v>157</v>
      </c>
      <c r="B24" s="220">
        <v>-934742</v>
      </c>
      <c r="C24" s="220">
        <f t="shared" si="0"/>
        <v>-1330018.0420145588</v>
      </c>
      <c r="D24" s="60">
        <v>-2519260</v>
      </c>
      <c r="E24" s="60">
        <f>D24/C$6</f>
        <v>-3584584.0376548795</v>
      </c>
    </row>
    <row r="25" spans="1:5" ht="12.75">
      <c r="A25" s="35" t="s">
        <v>158</v>
      </c>
      <c r="B25" s="19">
        <v>134136</v>
      </c>
      <c r="C25" s="104">
        <f>B25/C6</f>
        <v>190858.33319104614</v>
      </c>
      <c r="D25" s="43">
        <v>59298</v>
      </c>
      <c r="E25" s="77">
        <f>D25/C$6</f>
        <v>84373.45262690594</v>
      </c>
    </row>
    <row r="26" spans="1:5" ht="12.75">
      <c r="A26" s="35" t="s">
        <v>159</v>
      </c>
      <c r="B26" s="19">
        <v>195</v>
      </c>
      <c r="C26" s="215">
        <f>B26/C6</f>
        <v>277.46000307340313</v>
      </c>
      <c r="D26" s="215">
        <v>90</v>
      </c>
      <c r="E26" s="215">
        <f>D26/C$6</f>
        <v>128.05846295695528</v>
      </c>
    </row>
    <row r="27" spans="1:5" ht="12.75">
      <c r="A27" s="40" t="s">
        <v>160</v>
      </c>
      <c r="B27" s="221">
        <f>SUM(B24:B26)</f>
        <v>-800411</v>
      </c>
      <c r="C27" s="221">
        <f t="shared" si="0"/>
        <v>-1138882.2488204392</v>
      </c>
      <c r="D27" s="79">
        <f>SUM(D24:D26)</f>
        <v>-2459872</v>
      </c>
      <c r="E27" s="79">
        <f>SUM(E24:E26)</f>
        <v>-3500082.5265650167</v>
      </c>
    </row>
    <row r="28" spans="1:5" ht="12.75">
      <c r="A28" s="40" t="s">
        <v>161</v>
      </c>
      <c r="B28" s="19"/>
      <c r="C28" s="215"/>
      <c r="D28" s="43"/>
      <c r="E28" s="43"/>
    </row>
    <row r="29" spans="1:5" ht="12.75">
      <c r="A29" s="35" t="s">
        <v>162</v>
      </c>
      <c r="B29" s="19"/>
      <c r="C29" s="215"/>
      <c r="D29" s="43">
        <v>2750577</v>
      </c>
      <c r="E29" s="43">
        <f>D29/C$6</f>
        <v>3913718.4762750356</v>
      </c>
    </row>
    <row r="30" spans="1:5" ht="12.75">
      <c r="A30" s="83" t="s">
        <v>172</v>
      </c>
      <c r="B30" s="19"/>
      <c r="C30" s="215"/>
      <c r="D30" s="60">
        <v>-562244</v>
      </c>
      <c r="E30" s="60">
        <f>D30/C$6</f>
        <v>-800001.1382974485</v>
      </c>
    </row>
    <row r="31" spans="1:5" ht="12.75">
      <c r="A31" s="35" t="s">
        <v>163</v>
      </c>
      <c r="B31" s="104">
        <v>9463819</v>
      </c>
      <c r="C31" s="104">
        <f t="shared" si="0"/>
        <v>13465801.27603144</v>
      </c>
      <c r="D31" s="43">
        <v>12034150</v>
      </c>
      <c r="E31" s="43">
        <f>D31/C$6</f>
        <v>17123052.79992715</v>
      </c>
    </row>
    <row r="32" spans="1:5" ht="12.75">
      <c r="A32" s="35" t="s">
        <v>164</v>
      </c>
      <c r="B32" s="220">
        <v>-7913418</v>
      </c>
      <c r="C32" s="220">
        <f t="shared" si="0"/>
        <v>-11259779.397954479</v>
      </c>
      <c r="D32" s="60">
        <v>-11403971</v>
      </c>
      <c r="E32" s="60">
        <f>D32/C$6</f>
        <v>-16226388.865174359</v>
      </c>
    </row>
    <row r="33" spans="1:5" ht="12.75">
      <c r="A33" s="35" t="s">
        <v>165</v>
      </c>
      <c r="B33" s="220">
        <v>-4495</v>
      </c>
      <c r="C33" s="220">
        <f t="shared" si="0"/>
        <v>-6395.8087887946</v>
      </c>
      <c r="D33" s="60">
        <v>-4495</v>
      </c>
      <c r="E33" s="60">
        <f>D33/C$6</f>
        <v>-6395.8087887946</v>
      </c>
    </row>
    <row r="34" spans="1:5" ht="12.75">
      <c r="A34" s="35"/>
      <c r="B34" s="220"/>
      <c r="C34" s="215"/>
      <c r="D34" s="60"/>
      <c r="E34" s="43"/>
    </row>
    <row r="35" spans="1:5" ht="12.75">
      <c r="A35" s="35" t="s">
        <v>166</v>
      </c>
      <c r="B35" s="220">
        <v>-313103</v>
      </c>
      <c r="C35" s="220">
        <f t="shared" si="0"/>
        <v>-445505.432524573</v>
      </c>
      <c r="D35" s="60">
        <v>-44050</v>
      </c>
      <c r="E35" s="60">
        <f>D35/C$6</f>
        <v>-62677.50325837645</v>
      </c>
    </row>
    <row r="36" spans="1:5" ht="12.75">
      <c r="A36" s="40" t="s">
        <v>167</v>
      </c>
      <c r="B36" s="222">
        <f>SUM(B31:B35)</f>
        <v>1232803</v>
      </c>
      <c r="C36" s="222">
        <f t="shared" si="0"/>
        <v>1754120.6367635927</v>
      </c>
      <c r="D36" s="45">
        <f>SUM(D29:D35)</f>
        <v>2769967</v>
      </c>
      <c r="E36" s="45">
        <f>SUM(E29:E35)</f>
        <v>3941307.9606832075</v>
      </c>
    </row>
    <row r="37" spans="1:5" ht="13.5" thickBot="1">
      <c r="A37" s="35" t="s">
        <v>168</v>
      </c>
      <c r="B37" s="223">
        <f>B22+B27+B36</f>
        <v>-40878</v>
      </c>
      <c r="C37" s="223">
        <f t="shared" si="0"/>
        <v>-58164.15387504909</v>
      </c>
      <c r="D37" s="80">
        <f>D22+D27+D36</f>
        <v>-44185</v>
      </c>
      <c r="E37" s="80">
        <f>E22+E27+E36</f>
        <v>-62869.590952810366</v>
      </c>
    </row>
    <row r="38" spans="1:5" ht="13.5" thickTop="1">
      <c r="A38" s="35"/>
      <c r="B38" s="19"/>
      <c r="C38" s="215"/>
      <c r="D38" s="82"/>
      <c r="E38" s="82"/>
    </row>
    <row r="39" spans="1:5" ht="12.75">
      <c r="A39" s="35" t="s">
        <v>169</v>
      </c>
      <c r="B39" s="104">
        <v>567917</v>
      </c>
      <c r="C39" s="104">
        <f t="shared" si="0"/>
        <v>808073.0900791686</v>
      </c>
      <c r="D39" s="81">
        <v>243753</v>
      </c>
      <c r="E39" s="81">
        <f>D39/C6</f>
        <v>346829.2724571858</v>
      </c>
    </row>
    <row r="40" spans="1:5" ht="12.75">
      <c r="A40" s="35"/>
      <c r="B40" s="19"/>
      <c r="C40" s="215"/>
      <c r="D40" s="81"/>
      <c r="E40" s="81"/>
    </row>
    <row r="41" spans="1:5" ht="12.75">
      <c r="A41" s="40" t="s">
        <v>170</v>
      </c>
      <c r="B41" s="106">
        <f>SUM(B37:B40)</f>
        <v>527039</v>
      </c>
      <c r="C41" s="106">
        <f t="shared" si="0"/>
        <v>749908.9362041195</v>
      </c>
      <c r="D41" s="45">
        <f>SUM(D37:D39)</f>
        <v>199568</v>
      </c>
      <c r="E41" s="45">
        <f>SUM(E37:E39)</f>
        <v>283959.6815043754</v>
      </c>
    </row>
    <row r="42" spans="1:5" ht="12.75">
      <c r="A42" s="34"/>
      <c r="B42" s="34"/>
      <c r="C42" s="34"/>
      <c r="D42" s="34"/>
      <c r="E42" s="34"/>
    </row>
    <row r="43" spans="1:5" ht="12.75">
      <c r="A43" s="34"/>
      <c r="B43" s="34"/>
      <c r="C43" s="34"/>
      <c r="D43" s="34"/>
      <c r="E43" s="34"/>
    </row>
    <row r="44" spans="1:5" ht="12.75">
      <c r="A44" s="34"/>
      <c r="B44" s="34"/>
      <c r="C44" s="34"/>
      <c r="D44" s="34"/>
      <c r="E44" s="34"/>
    </row>
    <row r="45" spans="1:5" ht="12.75">
      <c r="A45" s="34"/>
      <c r="B45" s="34"/>
      <c r="C45" s="34"/>
      <c r="D45" s="34"/>
      <c r="E45" s="34"/>
    </row>
    <row r="46" spans="1:6" ht="12.75">
      <c r="A46" s="214"/>
      <c r="B46" s="214"/>
      <c r="C46" s="214"/>
      <c r="D46" s="214"/>
      <c r="E46" s="214"/>
      <c r="F46" s="214"/>
    </row>
    <row r="47" ht="12.75">
      <c r="F47" s="214"/>
    </row>
    <row r="53" spans="1:5" ht="12.75">
      <c r="A53" s="231">
        <v>8</v>
      </c>
      <c r="B53" s="231"/>
      <c r="C53" s="231"/>
      <c r="D53" s="231"/>
      <c r="E53" s="231"/>
    </row>
  </sheetData>
  <mergeCells count="3">
    <mergeCell ref="B4:C4"/>
    <mergeCell ref="D4:E4"/>
    <mergeCell ref="A53:E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02" sqref="A102:F103"/>
    </sheetView>
  </sheetViews>
  <sheetFormatPr defaultColWidth="9.140625" defaultRowHeight="12.75"/>
  <cols>
    <col min="1" max="1" width="16.57421875" style="0" customWidth="1"/>
    <col min="3" max="3" width="7.57421875" style="0" customWidth="1"/>
    <col min="5" max="6" width="8.7109375" style="0" customWidth="1"/>
    <col min="7" max="7" width="7.57421875" style="0" customWidth="1"/>
    <col min="8" max="9" width="8.7109375" style="0" customWidth="1"/>
  </cols>
  <sheetData>
    <row r="1" spans="1:9" ht="12.75">
      <c r="A1" s="84" t="s">
        <v>173</v>
      </c>
      <c r="B1" s="84"/>
      <c r="C1" s="34"/>
      <c r="D1" s="34"/>
      <c r="E1" s="34"/>
      <c r="F1" s="34"/>
      <c r="G1" s="34"/>
      <c r="H1" s="34"/>
      <c r="I1" s="34"/>
    </row>
    <row r="2" spans="1:9" ht="12.75">
      <c r="A2" s="20" t="s">
        <v>182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spans="1:9" ht="31.5">
      <c r="A4" s="85"/>
      <c r="B4" s="37" t="s">
        <v>104</v>
      </c>
      <c r="C4" s="37" t="s">
        <v>174</v>
      </c>
      <c r="D4" s="37" t="s">
        <v>175</v>
      </c>
      <c r="E4" s="37" t="s">
        <v>176</v>
      </c>
      <c r="F4" s="37" t="s">
        <v>104</v>
      </c>
      <c r="G4" s="37" t="s">
        <v>174</v>
      </c>
      <c r="H4" s="37" t="s">
        <v>175</v>
      </c>
      <c r="I4" s="37" t="s">
        <v>176</v>
      </c>
    </row>
    <row r="5" spans="1:9" ht="12.75">
      <c r="A5" s="85"/>
      <c r="B5" s="37" t="s">
        <v>70</v>
      </c>
      <c r="C5" s="37" t="s">
        <v>70</v>
      </c>
      <c r="D5" s="37" t="s">
        <v>70</v>
      </c>
      <c r="E5" s="37" t="s">
        <v>70</v>
      </c>
      <c r="F5" s="37" t="s">
        <v>71</v>
      </c>
      <c r="G5" s="37" t="s">
        <v>71</v>
      </c>
      <c r="H5" s="37" t="s">
        <v>71</v>
      </c>
      <c r="I5" s="37" t="s">
        <v>71</v>
      </c>
    </row>
    <row r="6" spans="1:9" ht="12.75">
      <c r="A6" s="35"/>
      <c r="B6" s="38"/>
      <c r="C6" s="36"/>
      <c r="D6" s="36"/>
      <c r="E6" s="36"/>
      <c r="F6" s="39">
        <v>0.702804</v>
      </c>
      <c r="G6" s="86">
        <v>0.702804</v>
      </c>
      <c r="H6" s="39">
        <v>0.702804</v>
      </c>
      <c r="I6" s="39">
        <v>0.702804</v>
      </c>
    </row>
    <row r="7" spans="1:9" ht="12.75">
      <c r="A7" s="35"/>
      <c r="B7" s="87"/>
      <c r="C7" s="87"/>
      <c r="D7" s="59"/>
      <c r="E7" s="59"/>
      <c r="F7" s="38"/>
      <c r="G7" s="38"/>
      <c r="H7" s="59"/>
      <c r="I7" s="59"/>
    </row>
    <row r="8" spans="1:9" ht="12.75">
      <c r="A8" s="34" t="s">
        <v>177</v>
      </c>
      <c r="B8" s="89">
        <v>23903205</v>
      </c>
      <c r="C8" s="89">
        <v>234533</v>
      </c>
      <c r="D8" s="89">
        <v>4251410</v>
      </c>
      <c r="E8" s="89">
        <f>SUM(B8:D8)</f>
        <v>28389148</v>
      </c>
      <c r="F8" s="89">
        <f>B8/F6</f>
        <v>34011196.57827787</v>
      </c>
      <c r="G8" s="89">
        <f>C8/G6</f>
        <v>333710.39436315105</v>
      </c>
      <c r="H8" s="89">
        <f>D8/H6</f>
        <v>6049211.444442548</v>
      </c>
      <c r="I8" s="89">
        <f>SUM(F8:H8)</f>
        <v>40394118.41708357</v>
      </c>
    </row>
    <row r="9" spans="1:9" ht="12.75">
      <c r="A9" s="88" t="s">
        <v>178</v>
      </c>
      <c r="B9" s="96" t="s">
        <v>179</v>
      </c>
      <c r="C9" s="96" t="s">
        <v>179</v>
      </c>
      <c r="D9" s="97">
        <v>-884418</v>
      </c>
      <c r="E9" s="97">
        <v>-884418</v>
      </c>
      <c r="F9" s="95"/>
      <c r="G9" s="95"/>
      <c r="H9" s="97">
        <v>-1258413</v>
      </c>
      <c r="I9" s="97">
        <v>-1258413</v>
      </c>
    </row>
    <row r="10" spans="1:9" ht="12.75">
      <c r="A10" s="34" t="s">
        <v>180</v>
      </c>
      <c r="B10" s="90"/>
      <c r="C10" s="197">
        <v>-234533</v>
      </c>
      <c r="D10" s="91">
        <v>765206</v>
      </c>
      <c r="E10" s="91">
        <f>SUM(C10:D10)</f>
        <v>530673</v>
      </c>
      <c r="F10" s="90"/>
      <c r="G10" s="197">
        <f>C10/G6</f>
        <v>-333710.39436315105</v>
      </c>
      <c r="H10" s="91">
        <f>D10/H6</f>
        <v>1088790.0467271104</v>
      </c>
      <c r="I10" s="91">
        <f>SUM(G10:H10)</f>
        <v>755079.6523639594</v>
      </c>
    </row>
    <row r="11" spans="1:9" ht="22.5">
      <c r="A11" s="88" t="s">
        <v>181</v>
      </c>
      <c r="B11" s="92">
        <v>23903205</v>
      </c>
      <c r="C11" s="92">
        <f>SUM(C8:C10)</f>
        <v>0</v>
      </c>
      <c r="D11" s="92">
        <v>4132198</v>
      </c>
      <c r="E11" s="92">
        <v>28035403</v>
      </c>
      <c r="F11" s="92">
        <f>SUM(F8:F10)</f>
        <v>34011196.57827787</v>
      </c>
      <c r="G11" s="92">
        <f>SUM(G8:G10)</f>
        <v>0</v>
      </c>
      <c r="H11" s="92">
        <f>SUM(H8:H10)</f>
        <v>5879588.4911696585</v>
      </c>
      <c r="I11" s="92">
        <f>SUM(I8:I10)</f>
        <v>39890785.069447525</v>
      </c>
    </row>
    <row r="12" spans="1:9" ht="22.5">
      <c r="A12" s="88" t="s">
        <v>474</v>
      </c>
      <c r="B12" s="90"/>
      <c r="C12" s="90"/>
      <c r="D12" s="199">
        <v>368944</v>
      </c>
      <c r="E12" s="199">
        <f>SUM(D12)</f>
        <v>368944</v>
      </c>
      <c r="F12" s="199"/>
      <c r="G12" s="199"/>
      <c r="H12" s="199">
        <f>D12/H6</f>
        <v>524960.0173021213</v>
      </c>
      <c r="I12" s="199">
        <f>E12/I6</f>
        <v>524960.0173021213</v>
      </c>
    </row>
    <row r="13" spans="1:9" ht="12.75">
      <c r="A13" s="88" t="s">
        <v>178</v>
      </c>
      <c r="B13" s="93"/>
      <c r="C13" s="94"/>
      <c r="D13" s="97">
        <v>-310742</v>
      </c>
      <c r="E13" s="97">
        <f>SUM(D13)</f>
        <v>-310742</v>
      </c>
      <c r="F13" s="97"/>
      <c r="G13" s="97"/>
      <c r="H13" s="97">
        <f>D13/H6</f>
        <v>-442146.0321796689</v>
      </c>
      <c r="I13" s="97">
        <f>E13/I6</f>
        <v>-442146.0321796689</v>
      </c>
    </row>
    <row r="14" spans="1:9" ht="12.75">
      <c r="A14" s="88" t="s">
        <v>475</v>
      </c>
      <c r="B14" s="198"/>
      <c r="C14" s="198"/>
      <c r="D14" s="212">
        <v>350737</v>
      </c>
      <c r="E14" s="212">
        <f>SUM(D14)</f>
        <v>350737</v>
      </c>
      <c r="F14" s="198"/>
      <c r="G14" s="198"/>
      <c r="H14" s="199">
        <f>D14/H6</f>
        <v>499053.79024592915</v>
      </c>
      <c r="I14" s="200">
        <f>E14/I6</f>
        <v>499053.79024592915</v>
      </c>
    </row>
    <row r="15" spans="1:9" ht="12.75">
      <c r="A15" s="19" t="s">
        <v>476</v>
      </c>
      <c r="B15" s="201">
        <f aca="true" t="shared" si="0" ref="B15:I15">SUM(B11:B14)</f>
        <v>23903205</v>
      </c>
      <c r="C15" s="201">
        <f t="shared" si="0"/>
        <v>0</v>
      </c>
      <c r="D15" s="201">
        <f t="shared" si="0"/>
        <v>4541137</v>
      </c>
      <c r="E15" s="201">
        <f t="shared" si="0"/>
        <v>28444342</v>
      </c>
      <c r="F15" s="201">
        <f t="shared" si="0"/>
        <v>34011196.57827787</v>
      </c>
      <c r="G15" s="201">
        <f t="shared" si="0"/>
        <v>0</v>
      </c>
      <c r="H15" s="201">
        <f t="shared" si="0"/>
        <v>6461456.26653804</v>
      </c>
      <c r="I15" s="201">
        <f t="shared" si="0"/>
        <v>40472652.8448159</v>
      </c>
    </row>
    <row r="16" spans="1:9" ht="22.5">
      <c r="A16" s="88" t="s">
        <v>478</v>
      </c>
      <c r="B16" s="198"/>
      <c r="C16" s="198"/>
      <c r="D16" s="198">
        <v>477035</v>
      </c>
      <c r="E16" s="198">
        <f>SUM(D16)</f>
        <v>477035</v>
      </c>
      <c r="F16" s="198"/>
      <c r="G16" s="198"/>
      <c r="H16" s="200">
        <f>D16/H6</f>
        <v>678759.6541852352</v>
      </c>
      <c r="I16" s="200">
        <f>E16/I6</f>
        <v>678759.6541852352</v>
      </c>
    </row>
    <row r="17" spans="1:9" ht="12.75">
      <c r="A17" s="19" t="s">
        <v>477</v>
      </c>
      <c r="B17" s="201">
        <f>SUM(B15)</f>
        <v>23903205</v>
      </c>
      <c r="C17" s="201">
        <f>SUM(C15)</f>
        <v>0</v>
      </c>
      <c r="D17" s="201">
        <f>SUM(D15:D16)</f>
        <v>5018172</v>
      </c>
      <c r="E17" s="201">
        <f>SUM(E15:E16)</f>
        <v>28921377</v>
      </c>
      <c r="F17" s="201">
        <f>SUM(F15)</f>
        <v>34011196.57827787</v>
      </c>
      <c r="G17" s="201">
        <f>SUM(G15)</f>
        <v>0</v>
      </c>
      <c r="H17" s="201">
        <f>SUM(H15:H16)</f>
        <v>7140215.920723275</v>
      </c>
      <c r="I17" s="201">
        <v>41151413</v>
      </c>
    </row>
    <row r="18" spans="1:9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2.75">
      <c r="A21" s="19"/>
      <c r="B21" s="19"/>
      <c r="C21" s="19"/>
      <c r="D21" s="19"/>
      <c r="E21" s="19"/>
      <c r="F21" s="19"/>
      <c r="G21" s="19"/>
      <c r="H21" s="19"/>
      <c r="I21" s="19"/>
    </row>
    <row r="51" spans="1:9" ht="12.75">
      <c r="A51" s="231">
        <v>9</v>
      </c>
      <c r="B51" s="231"/>
      <c r="C51" s="231"/>
      <c r="D51" s="231"/>
      <c r="E51" s="231"/>
      <c r="F51" s="231"/>
      <c r="G51" s="231"/>
      <c r="H51" s="231"/>
      <c r="I51" s="231"/>
    </row>
  </sheetData>
  <mergeCells count="1">
    <mergeCell ref="A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1">
      <selection activeCell="A102" sqref="A102:F103"/>
    </sheetView>
  </sheetViews>
  <sheetFormatPr defaultColWidth="9.140625" defaultRowHeight="12.75"/>
  <sheetData>
    <row r="1" spans="1:9" ht="11.25" customHeight="1">
      <c r="A1" s="19"/>
      <c r="B1" s="98"/>
      <c r="C1" s="98"/>
      <c r="D1" s="98"/>
      <c r="E1" s="99" t="s">
        <v>41</v>
      </c>
      <c r="F1" s="98"/>
      <c r="G1" s="98"/>
      <c r="H1" s="21"/>
      <c r="I1" s="34"/>
    </row>
    <row r="2" spans="1:9" ht="12.75">
      <c r="A2" s="20" t="s">
        <v>183</v>
      </c>
      <c r="B2" s="19"/>
      <c r="C2" s="19"/>
      <c r="D2" s="19"/>
      <c r="E2" s="19"/>
      <c r="F2" s="19"/>
      <c r="G2" s="19"/>
      <c r="H2" s="21"/>
      <c r="I2" s="34"/>
    </row>
    <row r="3" spans="1:9" ht="12.75">
      <c r="A3" s="19" t="s">
        <v>499</v>
      </c>
      <c r="B3" s="19"/>
      <c r="C3" s="19"/>
      <c r="D3" s="19"/>
      <c r="E3" s="19"/>
      <c r="F3" s="19"/>
      <c r="G3" s="19"/>
      <c r="H3" s="21"/>
      <c r="I3" s="34"/>
    </row>
    <row r="4" spans="1:9" ht="12.75">
      <c r="A4" s="19" t="s">
        <v>500</v>
      </c>
      <c r="B4" s="19"/>
      <c r="C4" s="19"/>
      <c r="D4" s="19"/>
      <c r="E4" s="19"/>
      <c r="F4" s="19"/>
      <c r="G4" s="19"/>
      <c r="H4" s="21"/>
      <c r="I4" s="34"/>
    </row>
    <row r="5" spans="1:9" ht="12.75">
      <c r="A5" s="19" t="s">
        <v>184</v>
      </c>
      <c r="B5" s="19"/>
      <c r="C5" s="19"/>
      <c r="D5" s="19"/>
      <c r="E5" s="19"/>
      <c r="F5" s="19"/>
      <c r="G5" s="19"/>
      <c r="H5" s="21"/>
      <c r="I5" s="34"/>
    </row>
    <row r="6" spans="1:9" ht="12.75">
      <c r="A6" s="19" t="s">
        <v>185</v>
      </c>
      <c r="B6" s="19"/>
      <c r="C6" s="19"/>
      <c r="D6" s="19"/>
      <c r="E6" s="19"/>
      <c r="F6" s="19"/>
      <c r="G6" s="19"/>
      <c r="H6" s="21"/>
      <c r="I6" s="34"/>
    </row>
    <row r="7" spans="1:9" ht="12.75">
      <c r="A7" s="19" t="s">
        <v>501</v>
      </c>
      <c r="B7" s="19"/>
      <c r="C7" s="19"/>
      <c r="D7" s="19"/>
      <c r="E7" s="19"/>
      <c r="F7" s="19"/>
      <c r="G7" s="19"/>
      <c r="H7" s="21"/>
      <c r="I7" s="34"/>
    </row>
    <row r="8" spans="1:9" ht="12.75">
      <c r="A8" s="19" t="s">
        <v>186</v>
      </c>
      <c r="B8" s="19"/>
      <c r="C8" s="19"/>
      <c r="D8" s="19"/>
      <c r="E8" s="19"/>
      <c r="F8" s="19"/>
      <c r="G8" s="19"/>
      <c r="H8" s="21"/>
      <c r="I8" s="34"/>
    </row>
    <row r="9" spans="1:9" ht="10.5" customHeight="1">
      <c r="A9" s="19"/>
      <c r="B9" s="19"/>
      <c r="C9" s="19"/>
      <c r="D9" s="73" t="s">
        <v>479</v>
      </c>
      <c r="E9" s="73"/>
      <c r="F9" s="9"/>
      <c r="G9" s="73" t="s">
        <v>187</v>
      </c>
      <c r="H9" s="21"/>
      <c r="I9" s="34"/>
    </row>
    <row r="10" spans="1:9" ht="9.75" customHeight="1">
      <c r="A10" s="19"/>
      <c r="B10" s="19"/>
      <c r="C10" s="19"/>
      <c r="D10" s="73" t="s">
        <v>188</v>
      </c>
      <c r="E10" s="73"/>
      <c r="F10" s="9"/>
      <c r="G10" s="73" t="s">
        <v>188</v>
      </c>
      <c r="H10" s="21"/>
      <c r="I10" s="34"/>
    </row>
    <row r="11" spans="1:9" ht="12.75">
      <c r="A11" s="19" t="s">
        <v>189</v>
      </c>
      <c r="B11" s="19"/>
      <c r="C11" s="19"/>
      <c r="D11" s="100" t="s">
        <v>190</v>
      </c>
      <c r="E11" s="100"/>
      <c r="F11" s="100"/>
      <c r="G11" s="100" t="s">
        <v>190</v>
      </c>
      <c r="H11" s="21"/>
      <c r="I11" s="34"/>
    </row>
    <row r="12" spans="1:9" ht="12.75">
      <c r="A12" s="19" t="s">
        <v>191</v>
      </c>
      <c r="B12" s="19"/>
      <c r="C12" s="19"/>
      <c r="D12" s="100" t="s">
        <v>192</v>
      </c>
      <c r="E12" s="100"/>
      <c r="F12" s="100"/>
      <c r="G12" s="100" t="s">
        <v>192</v>
      </c>
      <c r="H12" s="21"/>
      <c r="I12" s="34"/>
    </row>
    <row r="13" spans="1:9" ht="12.75">
      <c r="A13" s="19" t="s">
        <v>193</v>
      </c>
      <c r="B13" s="19"/>
      <c r="C13" s="19"/>
      <c r="D13" s="100" t="s">
        <v>502</v>
      </c>
      <c r="E13" s="100"/>
      <c r="F13" s="100"/>
      <c r="G13" s="100" t="s">
        <v>194</v>
      </c>
      <c r="H13" s="21"/>
      <c r="I13" s="34"/>
    </row>
    <row r="14" spans="1:9" ht="12.75">
      <c r="A14" s="19" t="s">
        <v>195</v>
      </c>
      <c r="B14" s="19"/>
      <c r="C14" s="19"/>
      <c r="D14" s="100" t="s">
        <v>196</v>
      </c>
      <c r="E14" s="100"/>
      <c r="F14" s="100"/>
      <c r="G14" s="100" t="s">
        <v>196</v>
      </c>
      <c r="H14" s="21"/>
      <c r="I14" s="34"/>
    </row>
    <row r="15" spans="1:9" ht="12.75">
      <c r="A15" s="19" t="s">
        <v>197</v>
      </c>
      <c r="B15" s="19"/>
      <c r="C15" s="19"/>
      <c r="D15" s="100" t="s">
        <v>503</v>
      </c>
      <c r="E15" s="100"/>
      <c r="F15" s="100"/>
      <c r="G15" s="100" t="s">
        <v>198</v>
      </c>
      <c r="H15" s="21"/>
      <c r="I15" s="34"/>
    </row>
    <row r="16" spans="1:9" ht="12.75">
      <c r="A16" s="19" t="s">
        <v>199</v>
      </c>
      <c r="B16" s="19"/>
      <c r="C16" s="19"/>
      <c r="D16" s="100" t="s">
        <v>200</v>
      </c>
      <c r="E16" s="100"/>
      <c r="F16" s="100"/>
      <c r="G16" s="100" t="s">
        <v>200</v>
      </c>
      <c r="H16" s="21"/>
      <c r="I16" s="34"/>
    </row>
    <row r="17" spans="1:9" ht="12.75">
      <c r="A17" s="19" t="s">
        <v>504</v>
      </c>
      <c r="B17" s="19"/>
      <c r="C17" s="19"/>
      <c r="D17" s="100" t="s">
        <v>198</v>
      </c>
      <c r="E17" s="100"/>
      <c r="F17" s="100"/>
      <c r="G17" s="100"/>
      <c r="H17" s="21"/>
      <c r="I17" s="34"/>
    </row>
    <row r="18" spans="1:9" ht="12.75">
      <c r="A18" s="19" t="s">
        <v>201</v>
      </c>
      <c r="B18" s="19"/>
      <c r="C18" s="19"/>
      <c r="D18" s="101" t="s">
        <v>505</v>
      </c>
      <c r="E18" s="224"/>
      <c r="F18" s="100"/>
      <c r="G18" s="101" t="s">
        <v>202</v>
      </c>
      <c r="H18" s="21"/>
      <c r="I18" s="34"/>
    </row>
    <row r="19" spans="1:9" ht="10.5" customHeight="1" thickBot="1">
      <c r="A19" s="19"/>
      <c r="B19" s="19"/>
      <c r="C19" s="19"/>
      <c r="D19" s="102"/>
      <c r="E19" s="225"/>
      <c r="F19" s="19"/>
      <c r="G19" s="102" t="s">
        <v>203</v>
      </c>
      <c r="H19" s="21"/>
      <c r="I19" s="34"/>
    </row>
    <row r="20" spans="1:9" ht="13.5" thickTop="1">
      <c r="A20" s="20" t="s">
        <v>204</v>
      </c>
      <c r="B20" s="19"/>
      <c r="C20" s="19"/>
      <c r="D20" s="19"/>
      <c r="E20" s="19"/>
      <c r="F20" s="19"/>
      <c r="G20" s="19"/>
      <c r="H20" s="21"/>
      <c r="I20" s="34"/>
    </row>
    <row r="21" spans="1:9" ht="12.75">
      <c r="A21" s="20" t="s">
        <v>205</v>
      </c>
      <c r="B21" s="19"/>
      <c r="C21" s="19" t="s">
        <v>206</v>
      </c>
      <c r="D21" s="236" t="s">
        <v>494</v>
      </c>
      <c r="E21" s="236"/>
      <c r="F21" s="236" t="s">
        <v>495</v>
      </c>
      <c r="G21" s="236"/>
      <c r="H21" s="21"/>
      <c r="I21" s="34"/>
    </row>
    <row r="22" spans="1:9" ht="10.5" customHeight="1">
      <c r="A22" s="20"/>
      <c r="B22" s="19"/>
      <c r="C22" s="19"/>
      <c r="D22" s="73" t="s">
        <v>70</v>
      </c>
      <c r="E22" s="73" t="s">
        <v>71</v>
      </c>
      <c r="F22" s="73" t="s">
        <v>70</v>
      </c>
      <c r="G22" s="73" t="s">
        <v>71</v>
      </c>
      <c r="H22" s="21"/>
      <c r="I22" s="34"/>
    </row>
    <row r="23" spans="1:9" ht="12.75">
      <c r="A23" s="19"/>
      <c r="B23" s="19"/>
      <c r="C23" s="19"/>
      <c r="E23" s="103">
        <v>0.702804</v>
      </c>
      <c r="G23" s="103">
        <v>0.702804</v>
      </c>
      <c r="H23" s="21"/>
      <c r="I23" s="34"/>
    </row>
    <row r="24" spans="1:9" ht="12.75">
      <c r="A24" s="19" t="s">
        <v>207</v>
      </c>
      <c r="B24" s="19"/>
      <c r="C24" s="19"/>
      <c r="D24" s="104">
        <v>2929274</v>
      </c>
      <c r="E24" s="104">
        <f aca="true" t="shared" si="0" ref="E24:E29">D24/E$23</f>
        <v>4167981.4002196915</v>
      </c>
      <c r="F24" s="104">
        <v>3277870</v>
      </c>
      <c r="G24" s="104">
        <f>F24/G23</f>
        <v>4663988.821919056</v>
      </c>
      <c r="H24" s="21"/>
      <c r="I24" s="34"/>
    </row>
    <row r="25" spans="1:9" ht="12.75">
      <c r="A25" s="19" t="s">
        <v>208</v>
      </c>
      <c r="B25" s="19"/>
      <c r="C25" s="19"/>
      <c r="D25" s="104">
        <v>460032</v>
      </c>
      <c r="E25" s="104">
        <f t="shared" si="0"/>
        <v>654566.564789045</v>
      </c>
      <c r="F25" s="104">
        <v>304927</v>
      </c>
      <c r="G25" s="104">
        <f>F25/G23</f>
        <v>433872.0326008389</v>
      </c>
      <c r="H25" s="21"/>
      <c r="I25" s="34"/>
    </row>
    <row r="26" spans="1:9" ht="12.75">
      <c r="A26" s="19" t="s">
        <v>209</v>
      </c>
      <c r="B26" s="19"/>
      <c r="C26" s="19"/>
      <c r="D26" s="104">
        <v>96578</v>
      </c>
      <c r="E26" s="104">
        <f t="shared" si="0"/>
        <v>137418.11372729807</v>
      </c>
      <c r="F26" s="104">
        <v>76405</v>
      </c>
      <c r="G26" s="104">
        <f>F26/G23</f>
        <v>108714.52069140188</v>
      </c>
      <c r="H26" s="21"/>
      <c r="I26" s="34"/>
    </row>
    <row r="27" spans="1:9" ht="12.75">
      <c r="A27" s="19" t="s">
        <v>210</v>
      </c>
      <c r="B27" s="19"/>
      <c r="C27" s="19"/>
      <c r="D27" s="104">
        <v>466810</v>
      </c>
      <c r="E27" s="104">
        <f t="shared" si="0"/>
        <v>664210.7899215145</v>
      </c>
      <c r="F27" s="104">
        <v>302139</v>
      </c>
      <c r="G27" s="104">
        <f>F27/G23</f>
        <v>429905.0659927946</v>
      </c>
      <c r="H27" s="21"/>
      <c r="I27" s="34"/>
    </row>
    <row r="28" spans="1:9" ht="12.75">
      <c r="A28" s="19" t="s">
        <v>211</v>
      </c>
      <c r="B28" s="19"/>
      <c r="C28" s="19"/>
      <c r="D28" s="104">
        <v>32602</v>
      </c>
      <c r="E28" s="104">
        <f t="shared" si="0"/>
        <v>46388.46677025173</v>
      </c>
      <c r="F28" s="104">
        <v>28645</v>
      </c>
      <c r="G28" s="104">
        <f>F28/G23</f>
        <v>40758.1630155776</v>
      </c>
      <c r="H28" s="21"/>
      <c r="I28" s="34"/>
    </row>
    <row r="29" spans="1:9" ht="12.75">
      <c r="A29" s="19" t="s">
        <v>212</v>
      </c>
      <c r="B29" s="19"/>
      <c r="C29" s="19"/>
      <c r="D29" s="104">
        <v>90809</v>
      </c>
      <c r="E29" s="104">
        <f t="shared" si="0"/>
        <v>129209.56625175725</v>
      </c>
      <c r="F29" s="104">
        <v>138128</v>
      </c>
      <c r="G29" s="104">
        <f>F29/G23</f>
        <v>196538.43745909244</v>
      </c>
      <c r="H29" s="21"/>
      <c r="I29" s="34"/>
    </row>
    <row r="30" spans="1:9" ht="11.25" customHeight="1" thickBot="1">
      <c r="A30" s="19"/>
      <c r="B30" s="19"/>
      <c r="C30" s="19"/>
      <c r="D30" s="105">
        <f>SUM(D24:D29)</f>
        <v>4076105</v>
      </c>
      <c r="E30" s="105">
        <f>SUM(E24:E29)</f>
        <v>5799774.901679558</v>
      </c>
      <c r="F30" s="105">
        <f>SUM(F24:F29)</f>
        <v>4128114</v>
      </c>
      <c r="G30" s="105">
        <f>SUM(G24:G29)</f>
        <v>5873777.041678762</v>
      </c>
      <c r="H30" s="21"/>
      <c r="I30" s="34"/>
    </row>
    <row r="31" spans="1:9" ht="13.5" thickTop="1">
      <c r="A31" s="20" t="s">
        <v>213</v>
      </c>
      <c r="B31" s="19"/>
      <c r="C31" s="19"/>
      <c r="D31" s="19"/>
      <c r="E31" s="19"/>
      <c r="F31" s="19"/>
      <c r="G31" s="19"/>
      <c r="H31" s="21"/>
      <c r="I31" s="34"/>
    </row>
    <row r="32" spans="1:9" ht="12.75">
      <c r="A32" s="19" t="s">
        <v>214</v>
      </c>
      <c r="B32" s="19"/>
      <c r="C32" s="19"/>
      <c r="D32" s="104">
        <v>1096645</v>
      </c>
      <c r="E32" s="104">
        <f>D32/E23</f>
        <v>1560385.256771447</v>
      </c>
      <c r="F32" s="104">
        <v>992150</v>
      </c>
      <c r="G32" s="104">
        <f>F32/G23</f>
        <v>1411702.2669193686</v>
      </c>
      <c r="H32" s="21"/>
      <c r="I32" s="34"/>
    </row>
    <row r="33" spans="1:9" ht="12.75">
      <c r="A33" s="19" t="s">
        <v>215</v>
      </c>
      <c r="B33" s="19"/>
      <c r="C33" s="19"/>
      <c r="D33" s="104">
        <v>251259</v>
      </c>
      <c r="E33" s="104">
        <f>D33/E$23</f>
        <v>357509.34826779587</v>
      </c>
      <c r="F33" s="104">
        <v>232259</v>
      </c>
      <c r="G33" s="104">
        <f>F33/G23</f>
        <v>330474.78386577195</v>
      </c>
      <c r="H33" s="21"/>
      <c r="I33" s="34"/>
    </row>
    <row r="34" spans="1:9" ht="12.75">
      <c r="A34" s="19" t="s">
        <v>216</v>
      </c>
      <c r="B34" s="19"/>
      <c r="C34" s="19"/>
      <c r="D34" s="104">
        <v>82586</v>
      </c>
      <c r="E34" s="104">
        <f>D34/E$23</f>
        <v>117509.29135292344</v>
      </c>
      <c r="F34" s="104">
        <v>74058</v>
      </c>
      <c r="G34" s="104">
        <f>F34/G23</f>
        <v>105375.0405518466</v>
      </c>
      <c r="H34" s="21"/>
      <c r="I34" s="34"/>
    </row>
    <row r="35" spans="1:9" ht="12.75">
      <c r="A35" s="19" t="s">
        <v>217</v>
      </c>
      <c r="B35" s="19"/>
      <c r="C35" s="19"/>
      <c r="D35" s="104">
        <v>80400</v>
      </c>
      <c r="E35" s="104">
        <f>D35/E$23</f>
        <v>114398.89357488006</v>
      </c>
      <c r="F35" s="104">
        <v>62600</v>
      </c>
      <c r="G35" s="104">
        <f>F35/G23</f>
        <v>89071.77534561556</v>
      </c>
      <c r="H35" s="21"/>
      <c r="I35" s="34"/>
    </row>
    <row r="36" spans="1:9" ht="12.75">
      <c r="A36" s="19" t="s">
        <v>218</v>
      </c>
      <c r="B36" s="19"/>
      <c r="C36" s="19"/>
      <c r="D36" s="104">
        <v>17604</v>
      </c>
      <c r="E36" s="104">
        <f>D36/E$23</f>
        <v>25048.235354380453</v>
      </c>
      <c r="F36" s="104">
        <v>13119</v>
      </c>
      <c r="G36" s="104">
        <f>F36/G23</f>
        <v>18666.655283692184</v>
      </c>
      <c r="H36" s="21"/>
      <c r="I36" s="34"/>
    </row>
    <row r="37" spans="1:9" ht="10.5" customHeight="1" thickBot="1">
      <c r="A37" s="19"/>
      <c r="B37" s="19"/>
      <c r="C37" s="19"/>
      <c r="D37" s="105">
        <f>SUM(D32:D36)</f>
        <v>1528494</v>
      </c>
      <c r="E37" s="105">
        <f>SUM(E32:E36)</f>
        <v>2174851.025321427</v>
      </c>
      <c r="F37" s="105">
        <f>SUM(F32:F36)</f>
        <v>1374186</v>
      </c>
      <c r="G37" s="105">
        <f>SUM(G32:G36)</f>
        <v>1955290.521966295</v>
      </c>
      <c r="H37" s="21"/>
      <c r="I37" s="34"/>
    </row>
    <row r="38" spans="1:9" ht="13.5" thickTop="1">
      <c r="A38" s="20" t="s">
        <v>219</v>
      </c>
      <c r="B38" s="19"/>
      <c r="C38" s="19"/>
      <c r="D38" s="19"/>
      <c r="E38" s="19"/>
      <c r="F38" s="19"/>
      <c r="G38" s="19"/>
      <c r="H38" s="21"/>
      <c r="I38" s="34"/>
    </row>
    <row r="39" spans="1:9" ht="12.75">
      <c r="A39" s="19" t="s">
        <v>220</v>
      </c>
      <c r="B39" s="19"/>
      <c r="C39" s="19"/>
      <c r="D39" s="104">
        <v>1279366</v>
      </c>
      <c r="E39" s="104">
        <f>D39/E23</f>
        <v>1820373.8168820895</v>
      </c>
      <c r="F39" s="104">
        <v>718742</v>
      </c>
      <c r="G39" s="104">
        <f>F39/G23</f>
        <v>1022677.7309178662</v>
      </c>
      <c r="H39" s="21"/>
      <c r="I39" s="34"/>
    </row>
    <row r="40" spans="1:9" ht="12.75">
      <c r="A40" s="19" t="s">
        <v>221</v>
      </c>
      <c r="B40" s="19"/>
      <c r="C40" s="19"/>
      <c r="D40" s="104">
        <v>5740</v>
      </c>
      <c r="E40" s="104">
        <f>D40/E23</f>
        <v>8167.284193032481</v>
      </c>
      <c r="F40" s="104">
        <v>73141</v>
      </c>
      <c r="G40" s="104">
        <f>F40/G23</f>
        <v>104070.2671014963</v>
      </c>
      <c r="H40" s="21"/>
      <c r="I40" s="34"/>
    </row>
    <row r="41" spans="1:9" ht="10.5" customHeight="1">
      <c r="A41" s="19"/>
      <c r="B41" s="19"/>
      <c r="C41" s="19"/>
      <c r="D41" s="106">
        <f>SUM(D39:D40)</f>
        <v>1285106</v>
      </c>
      <c r="E41" s="106">
        <f>SUM(E39:E40)</f>
        <v>1828541.101075122</v>
      </c>
      <c r="F41" s="106">
        <f>SUM(F39:F40)</f>
        <v>791883</v>
      </c>
      <c r="G41" s="106">
        <f>SUM(G39:G40)</f>
        <v>1126747.9980193626</v>
      </c>
      <c r="H41" s="21"/>
      <c r="I41" s="34"/>
    </row>
    <row r="42" spans="1:9" ht="12.75">
      <c r="A42" s="20" t="s">
        <v>222</v>
      </c>
      <c r="B42" s="19"/>
      <c r="C42" s="19"/>
      <c r="D42" s="19"/>
      <c r="E42" s="19"/>
      <c r="F42" s="19"/>
      <c r="G42" s="19"/>
      <c r="H42" s="21"/>
      <c r="I42" s="34"/>
    </row>
    <row r="43" spans="1:9" ht="12.75">
      <c r="A43" s="19" t="s">
        <v>223</v>
      </c>
      <c r="B43" s="19"/>
      <c r="C43" s="19"/>
      <c r="D43" s="104">
        <v>524709</v>
      </c>
      <c r="E43" s="104">
        <f>D43/E$23</f>
        <v>746593.644885345</v>
      </c>
      <c r="F43" s="104">
        <v>602130</v>
      </c>
      <c r="G43" s="104">
        <f>F43/G23</f>
        <v>856753.8033363499</v>
      </c>
      <c r="H43" s="21"/>
      <c r="I43" s="34"/>
    </row>
    <row r="44" spans="1:9" ht="12.75">
      <c r="A44" s="19" t="s">
        <v>224</v>
      </c>
      <c r="B44" s="19"/>
      <c r="C44" s="19"/>
      <c r="D44" s="104">
        <v>486271</v>
      </c>
      <c r="E44" s="104">
        <f aca="true" t="shared" si="1" ref="E44:E57">D44/E$23</f>
        <v>691901.29822824</v>
      </c>
      <c r="F44" s="104">
        <v>459140</v>
      </c>
      <c r="G44" s="104">
        <f>F44/G23</f>
        <v>653297.3631339605</v>
      </c>
      <c r="H44" s="21"/>
      <c r="I44" s="34"/>
    </row>
    <row r="45" spans="1:9" ht="12.75">
      <c r="A45" s="19" t="s">
        <v>225</v>
      </c>
      <c r="B45" s="19"/>
      <c r="C45" s="19"/>
      <c r="D45" s="104">
        <v>177061</v>
      </c>
      <c r="E45" s="104">
        <f t="shared" si="1"/>
        <v>251935.10566246067</v>
      </c>
      <c r="F45" s="104">
        <v>186279</v>
      </c>
      <c r="G45" s="104">
        <f>F45/G23</f>
        <v>265051.1380128742</v>
      </c>
      <c r="H45" s="21"/>
      <c r="I45" s="34"/>
    </row>
    <row r="46" spans="1:9" ht="12.75">
      <c r="A46" s="19" t="s">
        <v>226</v>
      </c>
      <c r="B46" s="19"/>
      <c r="C46" s="19"/>
      <c r="D46" s="104">
        <v>113798</v>
      </c>
      <c r="E46" s="104">
        <f t="shared" si="1"/>
        <v>161919.96630639554</v>
      </c>
      <c r="F46" s="104">
        <v>92703</v>
      </c>
      <c r="G46" s="104">
        <f>F46/G23</f>
        <v>131904.48546109584</v>
      </c>
      <c r="H46" s="21"/>
      <c r="I46" s="34"/>
    </row>
    <row r="47" spans="1:9" ht="12.75">
      <c r="A47" s="19" t="s">
        <v>227</v>
      </c>
      <c r="B47" s="19"/>
      <c r="C47" s="19"/>
      <c r="D47" s="104">
        <v>74071</v>
      </c>
      <c r="E47" s="104">
        <f t="shared" si="1"/>
        <v>105393.53788538484</v>
      </c>
      <c r="F47" s="104">
        <v>50407</v>
      </c>
      <c r="G47" s="104">
        <f>F47/G23</f>
        <v>71722.69935856939</v>
      </c>
      <c r="H47" s="21"/>
      <c r="I47" s="34"/>
    </row>
    <row r="48" spans="1:9" ht="12.75">
      <c r="A48" s="19" t="s">
        <v>228</v>
      </c>
      <c r="B48" s="19"/>
      <c r="C48" s="19"/>
      <c r="D48" s="104">
        <v>53570</v>
      </c>
      <c r="E48" s="104">
        <f t="shared" si="1"/>
        <v>76223.24289560106</v>
      </c>
      <c r="F48" s="104">
        <v>58411</v>
      </c>
      <c r="G48" s="104">
        <f>F48/G23</f>
        <v>83111.36533087461</v>
      </c>
      <c r="H48" s="21"/>
      <c r="I48" s="34"/>
    </row>
    <row r="49" spans="1:9" ht="12.75">
      <c r="A49" s="19" t="s">
        <v>229</v>
      </c>
      <c r="B49" s="19"/>
      <c r="C49" s="19"/>
      <c r="D49" s="104">
        <v>27608</v>
      </c>
      <c r="E49" s="104">
        <f t="shared" si="1"/>
        <v>39282.64494795135</v>
      </c>
      <c r="F49" s="104">
        <v>37682</v>
      </c>
      <c r="G49" s="104">
        <f>F49/G23</f>
        <v>53616.65556826654</v>
      </c>
      <c r="H49" s="21"/>
      <c r="I49" s="34"/>
    </row>
    <row r="50" spans="1:9" ht="12.75">
      <c r="A50" s="19" t="s">
        <v>230</v>
      </c>
      <c r="B50" s="19"/>
      <c r="C50" s="19"/>
      <c r="D50" s="104">
        <v>19779</v>
      </c>
      <c r="E50" s="104">
        <f t="shared" si="1"/>
        <v>28142.981542506874</v>
      </c>
      <c r="F50" s="104">
        <v>27886</v>
      </c>
      <c r="G50" s="104">
        <f>F50/G23</f>
        <v>39678.203311307276</v>
      </c>
      <c r="H50" s="21"/>
      <c r="I50" s="34"/>
    </row>
    <row r="51" spans="1:9" ht="12.75">
      <c r="A51" s="19" t="s">
        <v>231</v>
      </c>
      <c r="B51" s="19"/>
      <c r="C51" s="19"/>
      <c r="D51" s="104">
        <v>12782</v>
      </c>
      <c r="E51" s="104">
        <f t="shared" si="1"/>
        <v>18187.147483508918</v>
      </c>
      <c r="F51" s="104">
        <v>13787</v>
      </c>
      <c r="G51" s="104">
        <f>F51/G23</f>
        <v>19617.133653194916</v>
      </c>
      <c r="H51" s="21"/>
      <c r="I51" s="34"/>
    </row>
    <row r="52" spans="1:9" ht="12.75">
      <c r="A52" s="19" t="s">
        <v>232</v>
      </c>
      <c r="B52" s="19"/>
      <c r="C52" s="19"/>
      <c r="D52" s="104">
        <v>12953</v>
      </c>
      <c r="E52" s="104">
        <f t="shared" si="1"/>
        <v>18430.458563127133</v>
      </c>
      <c r="F52" s="104">
        <v>12117</v>
      </c>
      <c r="G52" s="104">
        <f>F52/G23</f>
        <v>17240.93772943808</v>
      </c>
      <c r="H52" s="21"/>
      <c r="I52" s="34"/>
    </row>
    <row r="53" spans="1:9" ht="12.75">
      <c r="A53" s="19" t="s">
        <v>233</v>
      </c>
      <c r="B53" s="19"/>
      <c r="C53" s="19"/>
      <c r="D53" s="104">
        <v>1093</v>
      </c>
      <c r="E53" s="104">
        <f t="shared" si="1"/>
        <v>1555.1988890216903</v>
      </c>
      <c r="F53" s="104">
        <v>12900</v>
      </c>
      <c r="G53" s="104">
        <f>F53/G23</f>
        <v>18355.046357163592</v>
      </c>
      <c r="H53" s="21"/>
      <c r="I53" s="34"/>
    </row>
    <row r="54" spans="1:9" ht="12.75">
      <c r="A54" s="19" t="s">
        <v>234</v>
      </c>
      <c r="B54" s="19"/>
      <c r="C54" s="19"/>
      <c r="D54" s="104">
        <v>10442</v>
      </c>
      <c r="E54" s="104">
        <f t="shared" si="1"/>
        <v>14857.62744662808</v>
      </c>
      <c r="F54" s="104">
        <v>12214</v>
      </c>
      <c r="G54" s="104">
        <f>F54/G23</f>
        <v>17378.956295069464</v>
      </c>
      <c r="H54" s="21"/>
      <c r="I54" s="34"/>
    </row>
    <row r="55" spans="1:9" ht="12.75">
      <c r="A55" s="19" t="s">
        <v>235</v>
      </c>
      <c r="B55" s="19"/>
      <c r="C55" s="19"/>
      <c r="D55" s="104">
        <v>4402</v>
      </c>
      <c r="E55" s="104">
        <f t="shared" si="1"/>
        <v>6263.4817104057465</v>
      </c>
      <c r="F55" s="104">
        <v>12941</v>
      </c>
      <c r="G55" s="104">
        <f>F55/G23</f>
        <v>18413.384101399537</v>
      </c>
      <c r="H55" s="21"/>
      <c r="I55" s="34"/>
    </row>
    <row r="56" spans="1:9" ht="12.75">
      <c r="A56" s="19" t="s">
        <v>236</v>
      </c>
      <c r="B56" s="19"/>
      <c r="C56" s="19"/>
      <c r="D56" s="107">
        <v>2100</v>
      </c>
      <c r="E56" s="104">
        <f t="shared" si="1"/>
        <v>2988.0308023289567</v>
      </c>
      <c r="F56" s="107">
        <v>7500</v>
      </c>
      <c r="G56" s="107">
        <f>F56/G23</f>
        <v>10671.538579746273</v>
      </c>
      <c r="H56" s="21"/>
      <c r="I56" s="34"/>
    </row>
    <row r="57" spans="1:9" ht="12.75">
      <c r="A57" s="19" t="s">
        <v>212</v>
      </c>
      <c r="B57" s="19"/>
      <c r="C57" s="19"/>
      <c r="D57" s="104">
        <v>165352</v>
      </c>
      <c r="E57" s="104">
        <f t="shared" si="1"/>
        <v>235274.69963176077</v>
      </c>
      <c r="F57" s="104">
        <v>90235</v>
      </c>
      <c r="G57" s="104">
        <f>F57/G23</f>
        <v>128392.837832454</v>
      </c>
      <c r="H57" s="21"/>
      <c r="I57" s="34"/>
    </row>
    <row r="58" spans="1:9" ht="10.5" customHeight="1" thickBot="1">
      <c r="A58" s="19"/>
      <c r="B58" s="19"/>
      <c r="C58" s="19"/>
      <c r="D58" s="105">
        <f>SUM(D43:D57)</f>
        <v>1685991</v>
      </c>
      <c r="E58" s="105">
        <f>SUM(E43:E57)</f>
        <v>2398949.066880667</v>
      </c>
      <c r="F58" s="105">
        <f>SUM(F43:F57)</f>
        <v>1676332</v>
      </c>
      <c r="G58" s="105">
        <f>F58/G23</f>
        <v>2385205.548061764</v>
      </c>
      <c r="H58" s="21"/>
      <c r="I58" s="34"/>
    </row>
    <row r="59" spans="1:9" ht="13.5" thickTop="1">
      <c r="A59" s="231">
        <v>10</v>
      </c>
      <c r="B59" s="231"/>
      <c r="C59" s="231"/>
      <c r="D59" s="231"/>
      <c r="E59" s="231"/>
      <c r="F59" s="231"/>
      <c r="G59" s="231"/>
      <c r="H59" s="231"/>
      <c r="I59" s="231"/>
    </row>
    <row r="60" spans="1:9" ht="12.75">
      <c r="A60" s="21"/>
      <c r="B60" s="21"/>
      <c r="C60" s="21"/>
      <c r="D60" s="21"/>
      <c r="E60" s="21"/>
      <c r="F60" s="21"/>
      <c r="G60" s="21"/>
      <c r="H60" s="21"/>
      <c r="I60" s="34"/>
    </row>
    <row r="61" spans="1:9" ht="12.75">
      <c r="A61" s="21"/>
      <c r="B61" s="21"/>
      <c r="C61" s="21"/>
      <c r="D61" s="21"/>
      <c r="E61" s="21"/>
      <c r="F61" s="21"/>
      <c r="G61" s="21"/>
      <c r="H61" s="21"/>
      <c r="I61" s="34"/>
    </row>
    <row r="62" spans="1:9" ht="12.75">
      <c r="A62" s="20" t="s">
        <v>237</v>
      </c>
      <c r="B62" s="19"/>
      <c r="C62" s="19"/>
      <c r="D62" s="104"/>
      <c r="E62" s="104"/>
      <c r="F62" s="104"/>
      <c r="G62" s="104"/>
      <c r="H62" s="21"/>
      <c r="I62" s="34"/>
    </row>
    <row r="63" spans="1:9" ht="12.75">
      <c r="A63" s="19"/>
      <c r="B63" s="19"/>
      <c r="C63" s="19"/>
      <c r="D63" s="232">
        <v>39172</v>
      </c>
      <c r="E63" s="232"/>
      <c r="F63" s="232">
        <v>38807</v>
      </c>
      <c r="G63" s="232"/>
      <c r="H63" s="21"/>
      <c r="I63" s="34"/>
    </row>
    <row r="64" spans="1:9" ht="12.75">
      <c r="A64" s="19"/>
      <c r="B64" s="19"/>
      <c r="C64" s="19"/>
      <c r="D64" s="73" t="s">
        <v>70</v>
      </c>
      <c r="E64" s="73" t="s">
        <v>71</v>
      </c>
      <c r="F64" s="73" t="s">
        <v>70</v>
      </c>
      <c r="G64" s="73" t="s">
        <v>71</v>
      </c>
      <c r="H64" s="21"/>
      <c r="I64" s="34"/>
    </row>
    <row r="65" spans="1:9" ht="12.75">
      <c r="A65" s="19"/>
      <c r="B65" s="19"/>
      <c r="C65" s="19"/>
      <c r="E65" s="103">
        <v>0.702804</v>
      </c>
      <c r="G65" s="103">
        <v>0.702804</v>
      </c>
      <c r="H65" s="21"/>
      <c r="I65" s="34"/>
    </row>
    <row r="66" spans="1:9" ht="12.75">
      <c r="A66" s="19" t="s">
        <v>189</v>
      </c>
      <c r="B66" s="19"/>
      <c r="C66" s="19"/>
      <c r="D66" s="104">
        <v>2988699</v>
      </c>
      <c r="E66" s="104">
        <f>D66/E$65</f>
        <v>4252535.557566548</v>
      </c>
      <c r="F66" s="104">
        <v>3336137</v>
      </c>
      <c r="G66" s="104">
        <f>F66/G$65</f>
        <v>4746895.293709199</v>
      </c>
      <c r="H66" s="21"/>
      <c r="I66" s="34"/>
    </row>
    <row r="67" spans="1:9" ht="12.75">
      <c r="A67" s="19" t="s">
        <v>238</v>
      </c>
      <c r="B67" s="19"/>
      <c r="C67" s="19"/>
      <c r="D67" s="104">
        <v>42272</v>
      </c>
      <c r="E67" s="104">
        <f>D67/E$65</f>
        <v>60147.637179071266</v>
      </c>
      <c r="F67" s="104">
        <v>76618</v>
      </c>
      <c r="G67" s="104">
        <f>F67/G$65</f>
        <v>109017.59238706667</v>
      </c>
      <c r="H67" s="21"/>
      <c r="I67" s="34"/>
    </row>
    <row r="68" spans="1:9" ht="12.75">
      <c r="A68" s="19" t="s">
        <v>239</v>
      </c>
      <c r="B68" s="19"/>
      <c r="C68" s="19"/>
      <c r="D68" s="104">
        <v>531759</v>
      </c>
      <c r="E68" s="104">
        <f>D68/E$65</f>
        <v>756624.8911503066</v>
      </c>
      <c r="F68" s="104">
        <v>569386</v>
      </c>
      <c r="G68" s="104">
        <f>F68/G$65</f>
        <v>810163.2887689882</v>
      </c>
      <c r="H68" s="21"/>
      <c r="I68" s="34"/>
    </row>
    <row r="69" spans="1:9" ht="12.75">
      <c r="A69" s="19" t="s">
        <v>240</v>
      </c>
      <c r="B69" s="19"/>
      <c r="C69" s="19"/>
      <c r="D69" s="104">
        <v>2254892</v>
      </c>
      <c r="E69" s="104">
        <f>D69/E$65</f>
        <v>3208422.262821498</v>
      </c>
      <c r="F69" s="104">
        <v>2354550</v>
      </c>
      <c r="G69" s="104">
        <f>F69/G$65</f>
        <v>3350222.821725545</v>
      </c>
      <c r="H69" s="21"/>
      <c r="I69" s="34"/>
    </row>
    <row r="70" spans="1:9" ht="13.5" thickBot="1">
      <c r="A70" s="19"/>
      <c r="B70" s="19"/>
      <c r="C70" s="19"/>
      <c r="D70" s="105">
        <f>SUM(D66:D69)</f>
        <v>5817622</v>
      </c>
      <c r="E70" s="105">
        <f>D70/E$65</f>
        <v>8277730.348717423</v>
      </c>
      <c r="F70" s="105">
        <f>SUM(F66:F69)</f>
        <v>6336691</v>
      </c>
      <c r="G70" s="105">
        <f>F70/G$65</f>
        <v>9016298.996590799</v>
      </c>
      <c r="H70" s="21"/>
      <c r="I70" s="34"/>
    </row>
    <row r="71" spans="1:9" ht="13.5" thickTop="1">
      <c r="A71" s="19"/>
      <c r="B71" s="19"/>
      <c r="C71" s="19"/>
      <c r="D71" s="19"/>
      <c r="E71" s="19"/>
      <c r="F71" s="19"/>
      <c r="G71" s="19"/>
      <c r="H71" s="21"/>
      <c r="I71" s="34"/>
    </row>
    <row r="72" spans="1:9" ht="12.75">
      <c r="A72" s="19"/>
      <c r="B72" s="19"/>
      <c r="C72" s="19"/>
      <c r="D72" s="19"/>
      <c r="E72" s="19"/>
      <c r="F72" s="19"/>
      <c r="G72" s="19"/>
      <c r="H72" s="21"/>
      <c r="I72" s="34"/>
    </row>
    <row r="73" spans="1:9" ht="12.75">
      <c r="A73" s="108" t="s">
        <v>241</v>
      </c>
      <c r="B73" s="19"/>
      <c r="C73" s="19"/>
      <c r="D73" s="19"/>
      <c r="E73" s="19"/>
      <c r="F73" s="19"/>
      <c r="G73" s="19"/>
      <c r="H73" s="21"/>
      <c r="I73" s="34"/>
    </row>
    <row r="74" spans="1:9" ht="12.75">
      <c r="A74" s="19" t="s">
        <v>242</v>
      </c>
      <c r="B74" s="19"/>
      <c r="C74" s="19"/>
      <c r="D74" s="19"/>
      <c r="E74" s="19"/>
      <c r="F74" s="19"/>
      <c r="G74" s="19"/>
      <c r="H74" s="21"/>
      <c r="I74" s="34"/>
    </row>
    <row r="75" spans="1:9" ht="12.75">
      <c r="A75" s="21"/>
      <c r="B75" s="21"/>
      <c r="C75" s="21"/>
      <c r="D75" s="21"/>
      <c r="E75" s="21"/>
      <c r="F75" s="21"/>
      <c r="G75" s="21"/>
      <c r="H75" s="21"/>
      <c r="I75" s="34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34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34"/>
    </row>
    <row r="78" spans="1:9" ht="12.75">
      <c r="A78" s="21" t="s">
        <v>243</v>
      </c>
      <c r="B78" s="21"/>
      <c r="C78" s="21"/>
      <c r="D78" s="21"/>
      <c r="E78" s="19"/>
      <c r="F78" s="19"/>
      <c r="G78" s="19"/>
      <c r="H78" s="19"/>
      <c r="I78" s="34"/>
    </row>
    <row r="79" spans="1:9" ht="12.75">
      <c r="A79" s="19"/>
      <c r="B79" s="19"/>
      <c r="C79" s="19"/>
      <c r="D79" s="19"/>
      <c r="E79" s="19"/>
      <c r="F79" s="19"/>
      <c r="G79" s="19"/>
      <c r="H79" s="19"/>
      <c r="I79" s="34"/>
    </row>
    <row r="80" spans="1:9" ht="12.75">
      <c r="A80" s="108" t="s">
        <v>244</v>
      </c>
      <c r="B80" s="19"/>
      <c r="C80" s="19"/>
      <c r="D80" s="19"/>
      <c r="E80" s="19"/>
      <c r="F80" s="19"/>
      <c r="G80" s="19"/>
      <c r="H80" s="19"/>
      <c r="I80" s="34"/>
    </row>
    <row r="81" spans="1:9" ht="12.75">
      <c r="A81" s="21" t="s">
        <v>245</v>
      </c>
      <c r="B81" s="19"/>
      <c r="C81" s="19"/>
      <c r="D81" s="19"/>
      <c r="E81" s="19"/>
      <c r="F81" s="19"/>
      <c r="G81" s="19"/>
      <c r="H81" s="19"/>
      <c r="I81" s="34"/>
    </row>
    <row r="82" spans="1:9" ht="12.75">
      <c r="A82" s="21" t="s">
        <v>246</v>
      </c>
      <c r="B82" s="19"/>
      <c r="C82" s="19"/>
      <c r="D82" s="19"/>
      <c r="E82" s="19"/>
      <c r="F82" s="19"/>
      <c r="G82" s="19"/>
      <c r="H82" s="19"/>
      <c r="I82" s="34"/>
    </row>
    <row r="83" spans="1:9" ht="12.75">
      <c r="A83" s="108" t="s">
        <v>247</v>
      </c>
      <c r="B83" s="19"/>
      <c r="C83" s="19"/>
      <c r="D83" s="19"/>
      <c r="E83" s="19"/>
      <c r="F83" s="19"/>
      <c r="G83" s="19"/>
      <c r="H83" s="19"/>
      <c r="I83" s="34"/>
    </row>
    <row r="117" spans="1:9" ht="12.75">
      <c r="A117" s="231">
        <v>11</v>
      </c>
      <c r="B117" s="231"/>
      <c r="C117" s="231"/>
      <c r="D117" s="231"/>
      <c r="E117" s="231"/>
      <c r="F117" s="231"/>
      <c r="G117" s="231"/>
      <c r="H117" s="231"/>
      <c r="I117" s="231"/>
    </row>
  </sheetData>
  <mergeCells count="6">
    <mergeCell ref="A59:I59"/>
    <mergeCell ref="A117:I117"/>
    <mergeCell ref="D21:E21"/>
    <mergeCell ref="F21:G21"/>
    <mergeCell ref="D63:E63"/>
    <mergeCell ref="F63:G63"/>
  </mergeCells>
  <printOptions/>
  <pageMargins left="0.75" right="0.75" top="0.86" bottom="0.7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3:I1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22.7109375" style="0" customWidth="1"/>
  </cols>
  <sheetData>
    <row r="13" spans="1:5" ht="12.75">
      <c r="A13" s="21"/>
      <c r="B13" s="21"/>
      <c r="C13" s="21"/>
      <c r="D13" s="21"/>
      <c r="E13" s="21"/>
    </row>
    <row r="14" spans="1:9" ht="15.75">
      <c r="A14" s="226" t="s">
        <v>248</v>
      </c>
      <c r="B14" s="226"/>
      <c r="C14" s="226"/>
      <c r="D14" s="226"/>
      <c r="E14" s="226"/>
      <c r="F14" s="226"/>
      <c r="G14" s="31"/>
      <c r="H14" s="31"/>
      <c r="I14" s="31"/>
    </row>
    <row r="15" spans="1:9" ht="15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5.75">
      <c r="A16" s="226" t="s">
        <v>249</v>
      </c>
      <c r="B16" s="226"/>
      <c r="C16" s="226"/>
      <c r="D16" s="226"/>
      <c r="E16" s="226"/>
      <c r="F16" s="226"/>
      <c r="G16" s="31"/>
      <c r="H16" s="31"/>
      <c r="I16" s="31"/>
    </row>
    <row r="17" spans="1:9" ht="15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5.75">
      <c r="A19" s="239" t="s">
        <v>480</v>
      </c>
      <c r="B19" s="239"/>
      <c r="C19" s="239"/>
      <c r="D19" s="239"/>
      <c r="E19" s="239"/>
      <c r="F19" s="239"/>
      <c r="G19" s="31"/>
      <c r="H19" s="31"/>
      <c r="I19" s="31"/>
    </row>
    <row r="20" spans="1:5" ht="12.75">
      <c r="A20" s="33"/>
      <c r="B20" s="33"/>
      <c r="C20" s="33"/>
      <c r="D20" s="33"/>
      <c r="E20" s="33"/>
    </row>
    <row r="21" spans="1:9" ht="15.75">
      <c r="A21" s="239" t="s">
        <v>250</v>
      </c>
      <c r="B21" s="239"/>
      <c r="C21" s="239"/>
      <c r="D21" s="239"/>
      <c r="E21" s="239"/>
      <c r="F21" s="239"/>
      <c r="G21" s="2"/>
      <c r="H21" s="2"/>
      <c r="I21" s="2"/>
    </row>
    <row r="22" spans="1:5" ht="15.75">
      <c r="A22" s="1"/>
      <c r="B22" s="1"/>
      <c r="C22" s="1"/>
      <c r="D22" s="1"/>
      <c r="E22" s="1"/>
    </row>
    <row r="23" spans="1:9" ht="15.75">
      <c r="A23" s="239" t="s">
        <v>280</v>
      </c>
      <c r="B23" s="239"/>
      <c r="C23" s="239"/>
      <c r="D23" s="239"/>
      <c r="E23" s="239"/>
      <c r="F23" s="239"/>
      <c r="G23" s="2"/>
      <c r="H23" s="2"/>
      <c r="I23" s="2"/>
    </row>
    <row r="24" spans="1:9" ht="15.75">
      <c r="A24" s="239" t="s">
        <v>251</v>
      </c>
      <c r="B24" s="239"/>
      <c r="C24" s="239"/>
      <c r="D24" s="239"/>
      <c r="E24" s="239"/>
      <c r="F24" s="239"/>
      <c r="G24" s="2"/>
      <c r="H24" s="2"/>
      <c r="I24" s="2"/>
    </row>
    <row r="25" spans="1:5" ht="12.75">
      <c r="A25" s="21"/>
      <c r="B25" s="21"/>
      <c r="C25" s="21"/>
      <c r="D25" s="21"/>
      <c r="E25" s="21"/>
    </row>
    <row r="26" spans="1:5" ht="12.75">
      <c r="A26" s="21"/>
      <c r="B26" s="21"/>
      <c r="C26" s="21"/>
      <c r="D26" s="21"/>
      <c r="E26" s="21"/>
    </row>
    <row r="27" spans="1:5" ht="12.75">
      <c r="A27" s="21"/>
      <c r="B27" s="21"/>
      <c r="C27" s="21"/>
      <c r="D27" s="21"/>
      <c r="E27" s="21"/>
    </row>
    <row r="28" spans="1:5" ht="12.75">
      <c r="A28" s="21"/>
      <c r="B28" s="21"/>
      <c r="C28" s="21"/>
      <c r="D28" s="21"/>
      <c r="E28" s="21"/>
    </row>
    <row r="29" spans="1:5" ht="12.75">
      <c r="A29" s="21"/>
      <c r="B29" s="21"/>
      <c r="C29" s="21"/>
      <c r="D29" s="21"/>
      <c r="E29" s="21"/>
    </row>
    <row r="30" spans="1:5" ht="12.75">
      <c r="A30" s="21"/>
      <c r="B30" s="21"/>
      <c r="C30" s="21"/>
      <c r="D30" s="21"/>
      <c r="E30" s="21"/>
    </row>
    <row r="31" spans="1:5" ht="12.75">
      <c r="A31" s="21"/>
      <c r="B31" s="21"/>
      <c r="C31" s="21"/>
      <c r="D31" s="21"/>
      <c r="E31" s="21"/>
    </row>
    <row r="32" spans="1:5" ht="12.75">
      <c r="A32" s="21"/>
      <c r="B32" s="21"/>
      <c r="C32" s="21"/>
      <c r="D32" s="21"/>
      <c r="E32" s="21"/>
    </row>
    <row r="33" spans="1:5" ht="12.75">
      <c r="A33" s="21"/>
      <c r="B33" s="21"/>
      <c r="C33" s="21"/>
      <c r="D33" s="21"/>
      <c r="E33" s="21"/>
    </row>
    <row r="34" spans="1:5" ht="12.75">
      <c r="A34" s="21"/>
      <c r="B34" s="21"/>
      <c r="C34" s="21"/>
      <c r="D34" s="21"/>
      <c r="E34" s="21"/>
    </row>
    <row r="35" spans="1:5" ht="12.75">
      <c r="A35" s="21"/>
      <c r="B35" s="21"/>
      <c r="C35" s="21"/>
      <c r="D35" s="21"/>
      <c r="E35" s="21"/>
    </row>
    <row r="36" spans="1:5" ht="12.75">
      <c r="A36" s="21"/>
      <c r="B36" s="21"/>
      <c r="C36" s="21"/>
      <c r="D36" s="21"/>
      <c r="E36" s="21"/>
    </row>
    <row r="37" spans="1:5" ht="12.75">
      <c r="A37" s="21"/>
      <c r="B37" s="21"/>
      <c r="C37" s="21"/>
      <c r="D37" s="21"/>
      <c r="E37" s="21"/>
    </row>
    <row r="38" spans="1:5" ht="12.75">
      <c r="A38" s="21"/>
      <c r="B38" s="21"/>
      <c r="C38" s="21"/>
      <c r="D38" s="21"/>
      <c r="E38" s="21"/>
    </row>
    <row r="39" spans="1:5" ht="12.75">
      <c r="A39" s="21"/>
      <c r="B39" s="21"/>
      <c r="C39" s="21"/>
      <c r="D39" s="21"/>
      <c r="E39" s="21"/>
    </row>
    <row r="40" spans="1:5" ht="12.75">
      <c r="A40" s="21"/>
      <c r="B40" s="21"/>
      <c r="C40" s="21"/>
      <c r="D40" s="21"/>
      <c r="E40" s="21"/>
    </row>
    <row r="41" spans="1:5" ht="12.75">
      <c r="A41" s="21"/>
      <c r="B41" s="21"/>
      <c r="C41" s="21"/>
      <c r="D41" s="21"/>
      <c r="E41" s="21"/>
    </row>
    <row r="42" spans="1:5" ht="12.75">
      <c r="A42" s="21"/>
      <c r="B42" s="21"/>
      <c r="C42" s="21"/>
      <c r="D42" s="21"/>
      <c r="E42" s="21"/>
    </row>
    <row r="43" spans="1:5" ht="12.75">
      <c r="A43" s="21"/>
      <c r="B43" s="21"/>
      <c r="C43" s="21"/>
      <c r="D43" s="21"/>
      <c r="E43" s="21"/>
    </row>
    <row r="44" spans="1:5" ht="12.75">
      <c r="A44" s="21"/>
      <c r="B44" s="21"/>
      <c r="C44" s="21"/>
      <c r="D44" s="21"/>
      <c r="E44" s="21"/>
    </row>
    <row r="45" spans="1:5" ht="12.75">
      <c r="A45" s="21"/>
      <c r="B45" s="21"/>
      <c r="C45" s="21"/>
      <c r="D45" s="21"/>
      <c r="E45" s="21"/>
    </row>
    <row r="46" spans="1:5" ht="12.75">
      <c r="A46" s="21"/>
      <c r="B46" s="21"/>
      <c r="C46" s="21"/>
      <c r="D46" s="21"/>
      <c r="E46" s="21"/>
    </row>
    <row r="47" spans="1:5" ht="12.75">
      <c r="A47" s="21"/>
      <c r="B47" s="21"/>
      <c r="C47" s="21"/>
      <c r="D47" s="21"/>
      <c r="E47" s="21"/>
    </row>
    <row r="48" spans="1:5" ht="12.75">
      <c r="A48" s="21"/>
      <c r="B48" s="21"/>
      <c r="C48" s="21"/>
      <c r="D48" s="21"/>
      <c r="E48" s="21"/>
    </row>
    <row r="49" spans="1:5" ht="12.75">
      <c r="A49" s="21"/>
      <c r="B49" s="21"/>
      <c r="C49" s="21"/>
      <c r="D49" s="21"/>
      <c r="E49" s="21"/>
    </row>
    <row r="50" spans="1:5" ht="12.75">
      <c r="A50" s="21"/>
      <c r="B50" s="21"/>
      <c r="C50" s="21"/>
      <c r="D50" s="21"/>
      <c r="E50" s="21"/>
    </row>
    <row r="51" spans="1:5" ht="12.75">
      <c r="A51" s="21"/>
      <c r="B51" s="21"/>
      <c r="C51" s="21"/>
      <c r="D51" s="21"/>
      <c r="E51" s="21"/>
    </row>
    <row r="52" spans="1:5" ht="12.75">
      <c r="A52" s="33"/>
      <c r="B52" s="33"/>
      <c r="C52" s="33"/>
      <c r="D52" s="33"/>
      <c r="E52" s="33"/>
    </row>
    <row r="53" spans="1:6" ht="12.75">
      <c r="A53" s="33"/>
      <c r="B53" s="33"/>
      <c r="C53" s="33"/>
      <c r="D53" s="33"/>
      <c r="E53" s="33"/>
      <c r="F53" s="33"/>
    </row>
    <row r="54" spans="2:5" ht="12.75">
      <c r="B54" s="109"/>
      <c r="C54" s="109"/>
      <c r="D54" s="109"/>
      <c r="E54" s="109"/>
    </row>
    <row r="55" spans="1:2" ht="12.75">
      <c r="A55" s="110" t="s">
        <v>252</v>
      </c>
      <c r="B55" s="110" t="s">
        <v>253</v>
      </c>
    </row>
    <row r="56" spans="1:2" ht="12.75">
      <c r="A56" s="110"/>
      <c r="B56" s="110"/>
    </row>
    <row r="57" spans="1:2" ht="12.75">
      <c r="A57" s="110" t="s">
        <v>254</v>
      </c>
      <c r="B57" s="110" t="s">
        <v>255</v>
      </c>
    </row>
    <row r="58" spans="1:2" ht="12.75">
      <c r="A58" s="110"/>
      <c r="B58" s="110"/>
    </row>
    <row r="59" spans="1:2" ht="25.5">
      <c r="A59" s="110" t="s">
        <v>256</v>
      </c>
      <c r="B59" s="110" t="s">
        <v>257</v>
      </c>
    </row>
    <row r="60" spans="1:2" ht="12.75">
      <c r="A60" s="110"/>
      <c r="B60" s="110" t="s">
        <v>258</v>
      </c>
    </row>
    <row r="61" spans="1:2" ht="12.75">
      <c r="A61" s="110"/>
      <c r="B61" s="111"/>
    </row>
    <row r="62" spans="1:2" ht="25.5">
      <c r="A62" s="110" t="s">
        <v>259</v>
      </c>
      <c r="B62" s="110" t="s">
        <v>260</v>
      </c>
    </row>
    <row r="63" spans="1:2" ht="12.75">
      <c r="A63" s="110"/>
      <c r="B63" s="110"/>
    </row>
    <row r="64" spans="1:2" ht="12.75">
      <c r="A64" s="110" t="s">
        <v>261</v>
      </c>
      <c r="B64" s="110" t="s">
        <v>262</v>
      </c>
    </row>
    <row r="65" spans="1:2" ht="12.75">
      <c r="A65" s="110"/>
      <c r="B65" s="110" t="s">
        <v>13</v>
      </c>
    </row>
    <row r="66" spans="1:2" ht="12.75">
      <c r="A66" s="110"/>
      <c r="B66" s="110" t="s">
        <v>263</v>
      </c>
    </row>
    <row r="67" spans="1:2" ht="15">
      <c r="A67" s="110"/>
      <c r="B67" s="112"/>
    </row>
    <row r="68" spans="1:2" ht="12.75">
      <c r="A68" s="110" t="s">
        <v>264</v>
      </c>
      <c r="B68" s="110" t="s">
        <v>265</v>
      </c>
    </row>
    <row r="69" spans="1:2" ht="25.5">
      <c r="A69" s="110"/>
      <c r="B69" s="110" t="s">
        <v>266</v>
      </c>
    </row>
    <row r="70" spans="1:2" ht="12.75">
      <c r="A70" s="110"/>
      <c r="B70" s="110"/>
    </row>
    <row r="71" spans="1:2" ht="12.75">
      <c r="A71" s="110"/>
      <c r="B71" s="110" t="s">
        <v>267</v>
      </c>
    </row>
    <row r="72" spans="1:2" ht="25.5">
      <c r="A72" s="110"/>
      <c r="B72" s="110" t="s">
        <v>268</v>
      </c>
    </row>
    <row r="73" spans="1:2" ht="12.75">
      <c r="A73" s="110"/>
      <c r="B73" s="110" t="s">
        <v>20</v>
      </c>
    </row>
    <row r="74" spans="1:2" ht="12.75">
      <c r="A74" s="110"/>
      <c r="B74" s="110" t="s">
        <v>21</v>
      </c>
    </row>
    <row r="75" spans="1:2" ht="12.75">
      <c r="A75" s="110"/>
      <c r="B75" s="110" t="s">
        <v>22</v>
      </c>
    </row>
    <row r="76" spans="1:2" ht="12.75">
      <c r="A76" s="110"/>
      <c r="B76" s="110" t="s">
        <v>23</v>
      </c>
    </row>
    <row r="77" spans="1:2" ht="12.75">
      <c r="A77" s="110"/>
      <c r="B77" s="110" t="s">
        <v>24</v>
      </c>
    </row>
    <row r="78" spans="1:2" ht="15">
      <c r="A78" s="110"/>
      <c r="B78" s="112"/>
    </row>
    <row r="79" spans="1:2" ht="12.75">
      <c r="A79" s="110" t="s">
        <v>269</v>
      </c>
      <c r="B79" s="110" t="s">
        <v>270</v>
      </c>
    </row>
    <row r="80" spans="1:2" ht="12.75">
      <c r="A80" s="110"/>
      <c r="B80" s="110" t="s">
        <v>27</v>
      </c>
    </row>
    <row r="81" spans="1:2" ht="12.75">
      <c r="A81" s="110"/>
      <c r="B81" s="110"/>
    </row>
    <row r="82" spans="1:2" ht="12.75">
      <c r="A82" s="110"/>
      <c r="B82" s="110" t="s">
        <v>271</v>
      </c>
    </row>
    <row r="83" spans="1:2" ht="12.75">
      <c r="A83" s="110"/>
      <c r="B83" s="113" t="s">
        <v>29</v>
      </c>
    </row>
    <row r="84" spans="1:2" ht="12.75">
      <c r="A84" s="110"/>
      <c r="B84" s="113" t="s">
        <v>30</v>
      </c>
    </row>
    <row r="85" spans="1:2" ht="12.75">
      <c r="A85" s="110"/>
      <c r="B85" s="113" t="s">
        <v>31</v>
      </c>
    </row>
    <row r="86" spans="1:2" ht="12.75">
      <c r="A86" s="110"/>
      <c r="B86" s="113" t="s">
        <v>281</v>
      </c>
    </row>
    <row r="87" spans="1:2" ht="15">
      <c r="A87" s="110"/>
      <c r="B87" s="112"/>
    </row>
    <row r="88" spans="1:2" ht="12.75">
      <c r="A88" s="110"/>
      <c r="B88" s="110"/>
    </row>
    <row r="89" spans="1:2" ht="12.75">
      <c r="A89" s="110"/>
      <c r="B89" s="110"/>
    </row>
    <row r="90" spans="1:2" ht="12.75">
      <c r="A90" s="110"/>
      <c r="B90" s="110"/>
    </row>
    <row r="91" spans="1:2" ht="12.75">
      <c r="A91" s="110"/>
      <c r="B91" s="110"/>
    </row>
    <row r="92" spans="1:2" ht="12.75">
      <c r="A92" s="110"/>
      <c r="B92" s="110"/>
    </row>
    <row r="93" spans="1:2" ht="12.75">
      <c r="A93" s="110"/>
      <c r="B93" s="110"/>
    </row>
    <row r="94" spans="1:2" ht="12.75">
      <c r="A94" s="110"/>
      <c r="B94" s="110"/>
    </row>
    <row r="95" spans="1:2" ht="12.75">
      <c r="A95" s="110"/>
      <c r="B95" s="110"/>
    </row>
    <row r="96" spans="1:2" ht="12.75">
      <c r="A96" s="110"/>
      <c r="B96" s="110"/>
    </row>
    <row r="97" spans="1:2" ht="12.75">
      <c r="A97" s="110"/>
      <c r="B97" s="110"/>
    </row>
    <row r="98" spans="1:2" ht="12.75">
      <c r="A98" s="110"/>
      <c r="B98" s="110"/>
    </row>
    <row r="99" spans="1:2" ht="12.75">
      <c r="A99" s="110"/>
      <c r="B99" s="110"/>
    </row>
    <row r="102" spans="1:6" ht="12.75">
      <c r="A102" s="227" t="s">
        <v>272</v>
      </c>
      <c r="B102" s="227"/>
      <c r="C102" s="227"/>
      <c r="D102" s="227"/>
      <c r="E102" s="227"/>
      <c r="F102" s="227"/>
    </row>
    <row r="103" spans="1:6" ht="12.75">
      <c r="A103" s="231">
        <v>2</v>
      </c>
      <c r="B103" s="231"/>
      <c r="C103" s="231"/>
      <c r="D103" s="231"/>
      <c r="E103" s="231"/>
      <c r="F103" s="231"/>
    </row>
    <row r="106" spans="1:6" ht="12.75">
      <c r="A106" s="227" t="s">
        <v>273</v>
      </c>
      <c r="B106" s="227"/>
      <c r="C106" s="227"/>
      <c r="D106" s="227"/>
      <c r="E106" s="227"/>
      <c r="F106" s="227"/>
    </row>
    <row r="107" spans="1:5" ht="12.75">
      <c r="A107" s="33"/>
      <c r="B107" s="33"/>
      <c r="C107" s="33"/>
      <c r="D107" s="33"/>
      <c r="E107" s="33"/>
    </row>
    <row r="108" spans="1:5" ht="12.75">
      <c r="A108" s="109" t="s">
        <v>274</v>
      </c>
      <c r="B108" s="33"/>
      <c r="C108" s="33"/>
      <c r="D108" s="33"/>
      <c r="E108" s="109">
        <v>4</v>
      </c>
    </row>
    <row r="109" spans="1:5" ht="12.75">
      <c r="A109" s="21" t="s">
        <v>275</v>
      </c>
      <c r="B109" s="114"/>
      <c r="C109" s="115"/>
      <c r="D109" s="114"/>
      <c r="E109" s="116" t="s">
        <v>37</v>
      </c>
    </row>
    <row r="110" spans="1:5" ht="12.75">
      <c r="A110" s="21" t="s">
        <v>276</v>
      </c>
      <c r="B110" s="114"/>
      <c r="C110" s="114"/>
      <c r="D110" s="114"/>
      <c r="E110" s="21">
        <v>7</v>
      </c>
    </row>
    <row r="111" spans="1:5" ht="12.75">
      <c r="A111" s="21" t="s">
        <v>277</v>
      </c>
      <c r="E111" s="21">
        <v>8</v>
      </c>
    </row>
    <row r="112" spans="1:5" ht="12.75">
      <c r="A112" s="21" t="s">
        <v>278</v>
      </c>
      <c r="B112" s="114"/>
      <c r="C112" s="114"/>
      <c r="D112" s="114"/>
      <c r="E112">
        <v>9</v>
      </c>
    </row>
    <row r="113" spans="1:5" ht="12.75">
      <c r="A113" s="21" t="s">
        <v>279</v>
      </c>
      <c r="B113" s="114"/>
      <c r="C113" s="114"/>
      <c r="D113" s="114"/>
      <c r="E113" s="117" t="s">
        <v>42</v>
      </c>
    </row>
    <row r="114" spans="1:5" ht="12.75">
      <c r="A114" s="21"/>
      <c r="B114" s="21"/>
      <c r="C114" s="21"/>
      <c r="D114" s="21"/>
      <c r="E114" s="21"/>
    </row>
    <row r="115" spans="1:5" ht="12.75">
      <c r="A115" s="21"/>
      <c r="B115" s="21"/>
      <c r="C115" s="21"/>
      <c r="D115" s="21"/>
      <c r="E115" s="21"/>
    </row>
    <row r="116" spans="1:5" ht="12.75">
      <c r="A116" s="21"/>
      <c r="B116" s="21"/>
      <c r="C116" s="21"/>
      <c r="D116" s="21"/>
      <c r="E116" s="21"/>
    </row>
    <row r="117" spans="2:5" ht="12.75">
      <c r="B117" s="114"/>
      <c r="C117" s="114"/>
      <c r="D117" s="114"/>
      <c r="E117" s="117"/>
    </row>
    <row r="159" spans="1:6" ht="12.75">
      <c r="A159" s="231">
        <v>3</v>
      </c>
      <c r="B159" s="231"/>
      <c r="C159" s="231"/>
      <c r="D159" s="231"/>
      <c r="E159" s="231"/>
      <c r="F159" s="231"/>
    </row>
    <row r="160" spans="1:6" ht="12.75">
      <c r="A160" s="227" t="s">
        <v>272</v>
      </c>
      <c r="B160" s="227"/>
      <c r="C160" s="227"/>
      <c r="D160" s="227"/>
      <c r="E160" s="227"/>
      <c r="F160" s="227"/>
    </row>
  </sheetData>
  <mergeCells count="11">
    <mergeCell ref="A24:F24"/>
    <mergeCell ref="A14:F14"/>
    <mergeCell ref="A16:F16"/>
    <mergeCell ref="A21:F21"/>
    <mergeCell ref="A23:F23"/>
    <mergeCell ref="A19:F19"/>
    <mergeCell ref="A106:F106"/>
    <mergeCell ref="A160:F160"/>
    <mergeCell ref="A102:F102"/>
    <mergeCell ref="A103:F103"/>
    <mergeCell ref="A159:F15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s="118" t="s">
        <v>274</v>
      </c>
      <c r="B1" s="119"/>
      <c r="C1" s="119"/>
      <c r="D1" s="119"/>
      <c r="E1" s="119"/>
      <c r="F1" s="119"/>
      <c r="G1" s="119"/>
      <c r="H1" s="119"/>
      <c r="I1" s="119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21" t="s">
        <v>282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1" t="s">
        <v>526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283</v>
      </c>
      <c r="B5" s="21"/>
      <c r="C5" s="21"/>
      <c r="D5" s="21"/>
      <c r="E5" s="21"/>
      <c r="F5" s="21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 t="s">
        <v>284</v>
      </c>
      <c r="B7" s="21"/>
      <c r="C7" s="21"/>
      <c r="D7" s="21"/>
      <c r="E7" s="21"/>
      <c r="F7" s="21"/>
      <c r="G7" s="21"/>
      <c r="H7" s="21"/>
      <c r="I7" s="21"/>
    </row>
    <row r="8" spans="1:9" ht="12.75">
      <c r="A8" s="21" t="s">
        <v>285</v>
      </c>
      <c r="B8" s="21"/>
      <c r="C8" s="21"/>
      <c r="D8" s="21"/>
      <c r="E8" s="21"/>
      <c r="F8" s="21"/>
      <c r="G8" s="21"/>
      <c r="H8" s="21"/>
      <c r="I8" s="21"/>
    </row>
    <row r="9" spans="1:9" ht="12.75">
      <c r="A9" s="21" t="s">
        <v>286</v>
      </c>
      <c r="B9" s="21"/>
      <c r="C9" s="21"/>
      <c r="D9" s="21"/>
      <c r="E9" s="21"/>
      <c r="F9" s="21"/>
      <c r="G9" s="21"/>
      <c r="H9" s="21"/>
      <c r="I9" s="21"/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1" t="s">
        <v>549</v>
      </c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 t="s">
        <v>537</v>
      </c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 t="s">
        <v>528</v>
      </c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 t="s">
        <v>287</v>
      </c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 t="s">
        <v>550</v>
      </c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2.75">
      <c r="A17" s="21" t="s">
        <v>529</v>
      </c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21" t="s">
        <v>288</v>
      </c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1" t="s">
        <v>530</v>
      </c>
      <c r="B20" s="21"/>
      <c r="C20" s="21"/>
      <c r="D20" s="21"/>
      <c r="E20" s="21"/>
      <c r="F20" s="21"/>
      <c r="G20" s="21"/>
      <c r="H20" s="21"/>
      <c r="I20" s="21"/>
    </row>
    <row r="21" spans="1:9" ht="12.75">
      <c r="A21" s="21" t="s">
        <v>289</v>
      </c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21"/>
      <c r="B22" s="21"/>
      <c r="C22" s="21" t="s">
        <v>290</v>
      </c>
      <c r="D22" s="21"/>
      <c r="E22" s="21"/>
      <c r="F22" s="120">
        <v>0.35</v>
      </c>
      <c r="G22" s="21"/>
      <c r="H22" s="21"/>
      <c r="I22" s="21"/>
    </row>
    <row r="23" spans="1:9" ht="12.75">
      <c r="A23" s="21"/>
      <c r="B23" s="21"/>
      <c r="C23" s="21" t="s">
        <v>291</v>
      </c>
      <c r="D23" s="21"/>
      <c r="E23" s="21"/>
      <c r="F23" s="120">
        <v>0.53</v>
      </c>
      <c r="G23" s="21"/>
      <c r="H23" s="21"/>
      <c r="I23" s="21"/>
    </row>
    <row r="24" spans="1:9" ht="12.75">
      <c r="A24" s="21"/>
      <c r="B24" s="21"/>
      <c r="C24" s="21" t="s">
        <v>292</v>
      </c>
      <c r="D24" s="21"/>
      <c r="E24" s="21"/>
      <c r="F24" s="120">
        <v>0.12</v>
      </c>
      <c r="G24" s="21"/>
      <c r="H24" s="21"/>
      <c r="I24" s="21"/>
    </row>
    <row r="25" spans="1:9" ht="12.7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21" t="s">
        <v>533</v>
      </c>
      <c r="B26" s="21"/>
      <c r="C26" s="21"/>
      <c r="D26" s="21"/>
      <c r="E26" s="21"/>
      <c r="F26" s="21" t="s">
        <v>534</v>
      </c>
      <c r="G26" s="21"/>
      <c r="H26" s="21"/>
      <c r="I26" s="21"/>
    </row>
    <row r="27" spans="1:9" ht="12.75">
      <c r="A27" s="21" t="s">
        <v>551</v>
      </c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 t="s">
        <v>535</v>
      </c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 t="s">
        <v>536</v>
      </c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 t="s">
        <v>293</v>
      </c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 t="s">
        <v>538</v>
      </c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 t="s">
        <v>539</v>
      </c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 t="s">
        <v>540</v>
      </c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1" t="s">
        <v>294</v>
      </c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21" t="s">
        <v>295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 t="s">
        <v>296</v>
      </c>
      <c r="C39" s="21"/>
      <c r="D39" s="21"/>
      <c r="E39" s="21"/>
      <c r="F39" s="21"/>
      <c r="G39" s="21"/>
      <c r="H39" s="21"/>
      <c r="I39" s="21"/>
    </row>
    <row r="40" spans="1:9" ht="12.75">
      <c r="A40" s="21"/>
      <c r="B40" s="21" t="s">
        <v>297</v>
      </c>
      <c r="C40" s="21"/>
      <c r="D40" s="21"/>
      <c r="E40" s="21"/>
      <c r="F40" s="21"/>
      <c r="G40" s="21"/>
      <c r="H40" s="21"/>
      <c r="I40" s="21"/>
    </row>
    <row r="41" spans="1:9" ht="12.75">
      <c r="A41" s="21"/>
      <c r="B41" s="21" t="s">
        <v>298</v>
      </c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 t="s">
        <v>299</v>
      </c>
      <c r="C42" s="21"/>
      <c r="D42" s="21"/>
      <c r="E42" s="21"/>
      <c r="F42" s="21"/>
      <c r="G42" s="21"/>
      <c r="H42" s="21"/>
      <c r="I42" s="21"/>
    </row>
    <row r="43" spans="1:9" ht="12.75">
      <c r="A43" s="21"/>
      <c r="B43" s="21" t="s">
        <v>300</v>
      </c>
      <c r="C43" s="21"/>
      <c r="D43" s="21"/>
      <c r="E43" s="21"/>
      <c r="F43" s="21"/>
      <c r="G43" s="21"/>
      <c r="H43" s="21"/>
      <c r="I43" s="21"/>
    </row>
    <row r="44" spans="1:9" ht="12.7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 t="s">
        <v>301</v>
      </c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 t="s">
        <v>302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 t="s">
        <v>541</v>
      </c>
      <c r="B48" s="21"/>
      <c r="C48" s="21"/>
      <c r="D48" s="21"/>
      <c r="E48" s="21"/>
      <c r="F48" s="21"/>
      <c r="G48" s="21"/>
      <c r="H48" s="21"/>
      <c r="I48" s="21"/>
    </row>
    <row r="49" spans="1:9" ht="12.75">
      <c r="A49" s="21" t="s">
        <v>542</v>
      </c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21" t="s">
        <v>543</v>
      </c>
      <c r="B51" s="21"/>
      <c r="C51" s="21"/>
      <c r="D51" s="21"/>
      <c r="E51" s="21"/>
      <c r="F51" s="21"/>
      <c r="G51" s="21"/>
      <c r="H51" s="21"/>
      <c r="I51" s="21"/>
    </row>
    <row r="52" spans="1:9" ht="12.75">
      <c r="A52" s="21"/>
      <c r="B52" s="21"/>
      <c r="C52" s="21"/>
      <c r="D52" s="21"/>
      <c r="E52" s="21"/>
      <c r="F52" s="21"/>
      <c r="G52" s="21"/>
      <c r="H52" s="21"/>
      <c r="I52" s="21"/>
    </row>
    <row r="53" ht="12.75">
      <c r="A53" s="21" t="s">
        <v>552</v>
      </c>
    </row>
    <row r="54" spans="1:9" ht="12.75">
      <c r="A54" s="21" t="s">
        <v>553</v>
      </c>
      <c r="B54" s="21"/>
      <c r="C54" s="21"/>
      <c r="D54" s="21"/>
      <c r="E54" s="21"/>
      <c r="F54" s="21"/>
      <c r="G54" s="21"/>
      <c r="H54" s="21"/>
      <c r="I54" s="21"/>
    </row>
    <row r="55" spans="1:9" ht="12.75">
      <c r="A55" s="231">
        <v>4</v>
      </c>
      <c r="B55" s="231"/>
      <c r="C55" s="231"/>
      <c r="D55" s="231"/>
      <c r="E55" s="231"/>
      <c r="F55" s="231"/>
      <c r="G55" s="231"/>
      <c r="H55" s="231"/>
      <c r="I55" s="231"/>
    </row>
    <row r="56" spans="1:9" ht="12.75">
      <c r="A56" s="240" t="s">
        <v>490</v>
      </c>
      <c r="B56" s="240"/>
      <c r="C56" s="240"/>
      <c r="D56" s="240"/>
      <c r="E56" s="240"/>
      <c r="F56" s="240"/>
      <c r="G56" s="240"/>
      <c r="H56" s="240"/>
      <c r="I56" s="240"/>
    </row>
  </sheetData>
  <mergeCells count="2">
    <mergeCell ref="A55:I55"/>
    <mergeCell ref="A56:I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A/S Valmieras stikla skiedra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2007-05-31T06:58:40Z</cp:lastPrinted>
  <dcterms:created xsi:type="dcterms:W3CDTF">2007-05-02T07:38:17Z</dcterms:created>
  <dcterms:modified xsi:type="dcterms:W3CDTF">2007-05-31T06:59:51Z</dcterms:modified>
  <cp:category/>
  <cp:version/>
  <cp:contentType/>
  <cp:contentStatus/>
</cp:coreProperties>
</file>