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M9" i="6"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10" i="6" l="1"/>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<sst xmlns="http://schemas.openxmlformats.org/spreadsheetml/2006/main" count="3247" uniqueCount="2134">
  <si>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</si>
  <si>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</si>
  <si>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</si>
  <si>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</si>
  <si>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</si>
  <si>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</si>
  <si>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</si>
  <si>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</si>
  <si>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</si>
  <si>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</si>
  <si>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</si>
  <si>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</si>
  <si>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</si>
  <si>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</si>
  <si>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</si>
  <si>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</si>
  <si>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</si>
  <si>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</si>
  <si>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</si>
  <si>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</si>
  <si>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</si>
  <si>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</si>
  <si>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</si>
  <si>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</si>
  <si>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</si>
  <si>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</si>
  <si>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</si>
  <si>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</si>
  <si>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</si>
  <si>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</si>
  <si>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</si>
  <si>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</si>
  <si>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</si>
  <si>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</si>
  <si>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</si>
  <si>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</si>
  <si>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</si>
  <si>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</si>
  <si>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</si>
  <si>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</si>
  <si>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</si>
  <si>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</si>
  <si>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</si>
  <si>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</si>
  <si>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</si>
  <si>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</si>
  <si>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</si>
  <si>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</si>
  <si>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</si>
  <si>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</si>
  <si>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</si>
  <si>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</si>
  <si>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</si>
  <si>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</si>
  <si>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</si>
  <si>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</si>
  <si>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</si>
  <si>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</si>
  <si>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</si>
  <si>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</si>
  <si>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</si>
  <si>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</si>
  <si>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</si>
  <si>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</si>
  <si>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</si>
  <si>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</si>
  <si>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</si>
  <si>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</si>
  <si>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</si>
  <si>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</si>
  <si>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</si>
  <si>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</si>
  <si>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</si>
  <si>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</si>
  <si>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</si>
  <si>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</si>
  <si>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</si>
  <si>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</si>
  <si>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</si>
  <si>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</si>
  <si>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</si>
  <si>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</si>
  <si>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</si>
  <si>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</si>
  <si>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</si>
  <si>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</si>
  <si>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</si>
  <si>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</si>
  <si>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</si>
  <si>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</si>
  <si>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</si>
  <si>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</si>
  <si>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</si>
  <si>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</si>
  <si>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</si>
  <si>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</si>
  <si>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</si>
  <si>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</si>
  <si>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</si>
  <si>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</si>
  <si>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</si>
  <si>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</si>
  <si>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</si>
  <si>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</si>
  <si>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</si>
  <si>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</si>
  <si>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</si>
  <si>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</si>
  <si>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</si>
  <si>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</si>
  <si>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</si>
  <si>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</si>
  <si>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</si>
  <si>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</si>
  <si>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</si>
  <si>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</si>
  <si>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</si>
  <si>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</si>
  <si>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</si>
  <si>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</si>
  <si>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</si>
  <si>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</si>
  <si>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</si>
  <si>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</si>
  <si>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</si>
  <si>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</si>
  <si>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</si>
  <si>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</si>
  <si>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</si>
  <si>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</si>
  <si>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</si>
  <si>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</si>
  <si>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</si>
  <si>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</si>
  <si>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</si>
  <si>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</si>
  <si>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</si>
  <si>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</si>
  <si>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</si>
  <si>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</si>
  <si>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</si>
  <si>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</si>
  <si>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</si>
  <si>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</si>
  <si>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</si>
  <si>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</si>
  <si>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</si>
  <si>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</si>
  <si>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</si>
  <si>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</si>
  <si>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</si>
  <si>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</si>
  <si>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</si>
  <si>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</si>
  <si>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</si>
  <si>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</si>
  <si>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</si>
  <si>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</si>
  <si>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</si>
  <si>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</si>
  <si>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</si>
  <si>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</si>
  <si>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</si>
  <si>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</si>
  <si>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</si>
  <si>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</si>
  <si>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</si>
  <si>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</si>
  <si>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</si>
  <si>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</si>
  <si>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</si>
  <si>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</si>
  <si>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</si>
  <si>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</si>
  <si>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</si>
  <si>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</si>
  <si>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</si>
  <si>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</si>
  <si>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</si>
  <si>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</si>
  <si>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</si>
  <si>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</si>
  <si>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</si>
  <si>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</si>
  <si>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</si>
  <si>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</si>
  <si>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</si>
  <si>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</si>
  <si>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</si>
  <si>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</si>
  <si>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</si>
  <si>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</si>
  <si>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</si>
  <si>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</si>
  <si>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</si>
  <si>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</si>
  <si>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</si>
  <si>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</si>
  <si>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</si>
  <si>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</si>
  <si>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</si>
  <si>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</si>
  <si>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</si>
  <si>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</si>
  <si>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</si>
  <si>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</si>
  <si>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</si>
  <si>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</si>
  <si>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</si>
  <si>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</si>
  <si>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</si>
  <si>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</si>
  <si>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</si>
  <si>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</si>
  <si>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</si>
  <si>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</si>
  <si>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</si>
  <si>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</si>
  <si>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</si>
  <si>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</si>
  <si>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</si>
  <si>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</si>
  <si>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</si>
  <si>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</si>
  <si>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</si>
  <si>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</si>
  <si>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</si>
  <si>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</si>
  <si>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</si>
  <si>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</si>
  <si>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</si>
  <si>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</si>
  <si>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</si>
  <si>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</si>
  <si>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</si>
  <si>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</si>
  <si>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</si>
  <si>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</si>
  <si>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</si>
  <si>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</si>
  <si>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</si>
  <si>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</si>
  <si>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</si>
  <si>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</si>
  <si>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</si>
  <si>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</si>
  <si>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</si>
  <si>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</si>
  <si>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</si>
  <si>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</si>
  <si>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</si>
  <si>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</si>
  <si>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</si>
  <si>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</si>
  <si>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</si>
  <si>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</si>
  <si>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</si>
  <si>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</si>
  <si>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</si>
  <si>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</si>
  <si>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</si>
  <si>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</si>
  <si>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</si>
  <si>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</si>
  <si>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</si>
  <si>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</si>
  <si>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</si>
  <si>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</si>
  <si>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</si>
  <si>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</si>
  <si>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</si>
  <si>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</si>
  <si>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</si>
  <si>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</si>
  <si>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</si>
  <si>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</si>
  <si>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</si>
  <si>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</si>
  <si>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</si>
  <si>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</si>
  <si>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</si>
  <si>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</si>
  <si>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</si>
  <si>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</si>
  <si>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</si>
  <si>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</si>
  <si>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</si>
  <si>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</si>
  <si>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</si>
  <si>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</si>
  <si>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</si>
  <si>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</si>
  <si>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</si>
  <si>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</si>
  <si>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</si>
  <si>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</si>
  <si>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</si>
  <si>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</si>
  <si>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</si>
  <si>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</si>
  <si>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</si>
  <si>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</si>
  <si>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</si>
  <si>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</si>
  <si>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</si>
  <si>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</si>
  <si>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</si>
  <si>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</si>
  <si>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</si>
  <si>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</si>
  <si>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</si>
  <si>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</si>
  <si>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</si>
  <si>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</si>
  <si>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</si>
  <si>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</si>
  <si>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</si>
  <si>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</si>
  <si>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</si>
  <si>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</si>
  <si>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</si>
  <si>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</si>
  <si>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</si>
  <si>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</si>
  <si>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</si>
  <si>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</si>
  <si>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</si>
  <si>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</si>
  <si>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</si>
  <si>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</si>
  <si>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</si>
  <si>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</si>
  <si>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</si>
  <si>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</si>
  <si>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</si>
  <si>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</si>
  <si>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</si>
  <si>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</si>
  <si>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</si>
  <si>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</si>
  <si>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</si>
  <si>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</si>
  <si>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</si>
  <si>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</si>
  <si>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</si>
  <si>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</si>
  <si>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</si>
  <si>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</si>
  <si>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</si>
  <si>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</si>
  <si>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</si>
  <si>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</si>
  <si>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</si>
  <si>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</si>
  <si>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</si>
  <si>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</si>
  <si>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</si>
  <si>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</si>
  <si>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</si>
  <si>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</si>
  <si>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</si>
  <si>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</si>
  <si>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</si>
  <si>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</si>
  <si>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</si>
  <si>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</si>
  <si>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</si>
  <si>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</si>
  <si>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</si>
  <si>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</si>
  <si>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</si>
  <si>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</si>
  <si>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</si>
  <si>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</si>
  <si>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</si>
  <si>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</si>
  <si>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</si>
  <si>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</si>
  <si>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</si>
  <si>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</si>
  <si>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</si>
  <si>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</si>
  <si>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</si>
  <si>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</si>
  <si>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</si>
  <si>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</si>
  <si>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</si>
  <si>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</si>
  <si>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</si>
  <si>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</si>
  <si>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</si>
  <si>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</si>
  <si>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</si>
  <si>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</si>
  <si>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</si>
  <si>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</si>
  <si>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</si>
  <si>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</si>
  <si>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</si>
  <si>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</si>
  <si>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</si>
  <si>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</si>
  <si>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</si>
  <si>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</si>
  <si>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</si>
  <si>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</si>
  <si>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</si>
  <si>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</si>
  <si>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</si>
  <si>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</si>
  <si>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</si>
  <si>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</si>
  <si>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</si>
  <si>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</si>
  <si>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</si>
  <si>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</si>
  <si>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</si>
  <si>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</si>
  <si>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</si>
  <si>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</si>
  <si>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</si>
  <si>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</si>
  <si>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</si>
  <si>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</si>
  <si>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</si>
  <si>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</si>
  <si>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</si>
  <si>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</si>
  <si>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</si>
  <si>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</si>
  <si>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</si>
  <si>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</si>
  <si>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</si>
  <si>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</si>
  <si>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</si>
  <si>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</si>
  <si>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</si>
  <si>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</si>
  <si>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</si>
  <si>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</si>
  <si>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</si>
  <si>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</si>
  <si>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</si>
  <si>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</si>
  <si>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</si>
  <si>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</si>
  <si>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</si>
  <si>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</si>
  <si>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</si>
  <si>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</si>
  <si>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</si>
  <si>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</si>
  <si>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</si>
  <si>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</si>
  <si>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</si>
  <si>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</si>
  <si>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</si>
  <si>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</si>
  <si>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</si>
  <si>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</si>
  <si>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</si>
  <si>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</si>
  <si>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</si>
  <si>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</si>
  <si>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</si>
  <si>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</si>
  <si>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</si>
  <si>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</si>
  <si>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</si>
  <si>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</si>
  <si>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</si>
  <si>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</si>
  <si>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</si>
  <si>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</si>
  <si>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</si>
  <si>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</si>
  <si>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</si>
  <si>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</si>
  <si>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</si>
  <si>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</si>
  <si>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</si>
  <si>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</si>
  <si>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</si>
  <si>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</si>
  <si>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</si>
  <si>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</si>
  <si>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</si>
  <si>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</si>
  <si>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</si>
  <si>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</si>
  <si>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</si>
  <si>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</si>
  <si>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</si>
  <si>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</si>
  <si>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</si>
  <si>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</si>
  <si>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</si>
  <si>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</si>
  <si>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</si>
  <si>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</si>
  <si>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</si>
  <si>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</si>
  <si>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</si>
  <si>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</si>
  <si>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</si>
  <si>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</si>
  <si>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</si>
  <si>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</si>
  <si>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</si>
  <si>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</si>
  <si>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</si>
  <si>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</si>
  <si>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</si>
  <si>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</si>
  <si>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</si>
  <si>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</si>
  <si>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</si>
  <si>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</si>
  <si>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</si>
  <si>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</si>
  <si>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</si>
  <si>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</si>
  <si>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</si>
  <si>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</si>
  <si>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</si>
  <si>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</si>
  <si>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</si>
  <si>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</si>
  <si>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</si>
  <si>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</si>
  <si>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</si>
  <si>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</si>
  <si>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</si>
  <si>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</si>
  <si>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</si>
  <si>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</si>
  <si>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</si>
  <si>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</si>
  <si>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</si>
  <si>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</si>
  <si>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</si>
  <si>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</si>
  <si>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</si>
  <si>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</si>
  <si>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</si>
  <si>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</si>
  <si>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</si>
  <si>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</si>
  <si>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</si>
  <si>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</si>
  <si>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</si>
  <si>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</si>
  <si>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</si>
  <si>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</si>
  <si>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</si>
  <si>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</si>
  <si>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</si>
  <si>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</si>
  <si>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</si>
  <si>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</si>
  <si>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</si>
  <si>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</si>
  <si>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</si>
  <si>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</si>
  <si>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</si>
  <si>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</si>
  <si>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</si>
  <si>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</si>
  <si>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</si>
  <si>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</si>
  <si>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</si>
  <si>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</si>
  <si>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</si>
  <si>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</si>
  <si>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</si>
  <si>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</si>
  <si>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</si>
  <si>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</si>
  <si>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</si>
  <si>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</si>
  <si>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</si>
  <si>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</si>
  <si>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</si>
  <si>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</si>
  <si>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</si>
  <si>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</si>
  <si>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</si>
  <si>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</si>
  <si>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</si>
  <si>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</si>
  <si>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</si>
  <si>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</si>
  <si>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</si>
  <si>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</si>
  <si>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</si>
  <si>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</si>
  <si>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</si>
  <si>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</si>
  <si>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</si>
  <si>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</si>
  <si>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</si>
  <si>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</si>
  <si>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</si>
  <si>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</si>
  <si>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</si>
  <si>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</si>
  <si>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</si>
  <si>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</si>
  <si>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</si>
  <si>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</si>
  <si>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</si>
  <si>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</si>
  <si>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</si>
  <si>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</si>
  <si>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</si>
  <si>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</si>
  <si>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</si>
  <si>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</si>
  <si>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</si>
  <si>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</si>
  <si>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</si>
  <si>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</si>
  <si>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</si>
  <si>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</si>
  <si>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</si>
  <si>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</si>
  <si>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</si>
  <si>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</si>
  <si>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</si>
  <si>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</si>
  <si>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</si>
  <si>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</si>
  <si>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</si>
  <si>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</si>
  <si>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</si>
  <si>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</si>
  <si>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</si>
  <si>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</si>
  <si>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</si>
  <si>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</si>
  <si>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</si>
  <si>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</si>
  <si>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</si>
  <si>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</si>
  <si>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</si>
  <si>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</si>
  <si>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</si>
  <si>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</si>
  <si>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</si>
  <si>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</si>
  <si>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</si>
  <si>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</si>
  <si>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</si>
  <si>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</si>
  <si>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</si>
  <si>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</si>
  <si>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</si>
  <si>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</si>
  <si>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</si>
  <si>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</si>
  <si>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</si>
  <si>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</si>
  <si>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</si>
  <si>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</si>
  <si>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</si>
  <si>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</si>
  <si>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</si>
  <si>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</si>
  <si>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</si>
  <si>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</si>
  <si>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</si>
  <si>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</si>
  <si>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</si>
  <si>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</si>
  <si>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</si>
  <si>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</si>
  <si>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</si>
  <si>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</si>
  <si>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</si>
  <si>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</si>
  <si>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</si>
  <si>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</si>
  <si>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</si>
  <si>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</si>
  <si>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</si>
  <si>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</si>
  <si>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</si>
  <si>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</si>
  <si>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</si>
  <si>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</si>
  <si>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</si>
  <si>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</si>
  <si>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</si>
  <si>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</si>
  <si>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</si>
  <si>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</si>
  <si>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</si>
  <si>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</si>
  <si>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</si>
  <si>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</si>
  <si>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</si>
  <si>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</si>
  <si>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</si>
  <si>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</si>
  <si>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</si>
  <si>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</si>
  <si>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</si>
  <si>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</si>
  <si>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</si>
  <si>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</si>
  <si>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</si>
  <si>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</si>
  <si>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</si>
  <si>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</si>
  <si>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</si>
  <si>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</si>
  <si>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</si>
  <si>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</si>
  <si>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</si>
  <si>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</si>
  <si>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</si>
  <si>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</si>
  <si>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</si>
  <si>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</si>
  <si>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</si>
  <si>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</si>
  <si>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</si>
  <si>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</si>
  <si>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</si>
  <si>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</si>
  <si>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</si>
  <si>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</si>
  <si>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</si>
  <si>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</si>
  <si>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</si>
  <si>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</si>
  <si>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</si>
  <si>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</si>
  <si>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</si>
  <si>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</si>
  <si>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</si>
  <si>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</si>
  <si>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</si>
  <si>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</si>
  <si>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</si>
  <si>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</si>
  <si>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</si>
  <si>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</si>
  <si>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</si>
  <si>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</si>
  <si>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</si>
  <si>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</si>
  <si>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</si>
  <si>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</si>
  <si>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</si>
  <si>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</si>
  <si>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</si>
  <si>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</si>
  <si>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</si>
  <si>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</si>
  <si>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</si>
  <si>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</si>
  <si>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</si>
  <si>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</si>
  <si>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</si>
  <si>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</si>
  <si>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</si>
  <si>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</si>
  <si>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</si>
  <si>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</si>
  <si>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</si>
  <si>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</si>
  <si>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</si>
  <si>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</si>
  <si>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</si>
  <si>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</si>
  <si>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</si>
  <si>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</si>
  <si>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</si>
  <si>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</si>
  <si>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</si>
  <si>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</si>
  <si>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</si>
  <si>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</si>
  <si>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</si>
  <si>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</si>
  <si>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</si>
  <si>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</si>
  <si>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</si>
  <si>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</si>
  <si>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</si>
  <si>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</si>
  <si>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</si>
  <si>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</si>
  <si>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</si>
  <si>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</si>
  <si>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</si>
  <si>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</si>
  <si>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</si>
  <si>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</si>
  <si>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</si>
  <si>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</si>
  <si>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</si>
  <si>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</si>
  <si>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</si>
  <si>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</si>
  <si>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</si>
  <si>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</si>
  <si>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</si>
  <si>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</si>
  <si>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</si>
  <si>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</si>
  <si>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</si>
  <si>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</si>
  <si>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</si>
  <si>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</si>
  <si>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</si>
  <si>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</si>
  <si>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</si>
  <si>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</si>
  <si>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</si>
  <si>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</si>
  <si>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</si>
  <si>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</si>
  <si>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</si>
  <si>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</si>
  <si>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</si>
  <si>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</si>
  <si>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</si>
  <si>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</si>
  <si>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</si>
  <si>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</si>
  <si>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</si>
  <si>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</si>
  <si>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</si>
  <si>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</si>
  <si>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</si>
  <si>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</si>
  <si>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</si>
  <si>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</si>
  <si>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</si>
  <si>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</si>
  <si>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</si>
  <si>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</si>
  <si>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</si>
  <si>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</si>
  <si>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</si>
  <si>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</si>
  <si>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</si>
  <si>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</si>
  <si>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</si>
  <si>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</si>
  <si>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</si>
  <si>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</si>
  <si>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</si>
  <si>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</si>
  <si>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</si>
  <si>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</si>
  <si>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</si>
  <si>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</si>
  <si>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</si>
  <si>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</si>
  <si>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</si>
  <si>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</si>
  <si>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</si>
  <si>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</si>
  <si>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</si>
  <si>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</si>
  <si>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</si>
  <si>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</si>
  <si>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</si>
  <si>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</si>
  <si>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</si>
  <si>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</si>
  <si>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</si>
  <si>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</si>
  <si>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</si>
  <si>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</si>
  <si>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</si>
  <si>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</si>
  <si>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</si>
  <si>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</si>
  <si>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</si>
  <si>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</si>
  <si>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</si>
  <si>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</si>
  <si>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</si>
  <si>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</si>
  <si>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</si>
  <si>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</si>
  <si>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</si>
  <si>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</si>
  <si>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</si>
  <si>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</si>
  <si>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</si>
  <si>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</si>
  <si>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</si>
  <si>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</si>
  <si>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</si>
  <si>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</si>
  <si>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</si>
  <si>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</si>
  <si>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</si>
  <si>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</si>
  <si>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</si>
  <si>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</si>
  <si>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</si>
  <si>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</si>
  <si>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</si>
  <si>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</si>
  <si>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</si>
  <si>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</si>
  <si>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</si>
  <si>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</si>
  <si>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</si>
  <si>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</si>
  <si>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</si>
  <si>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</si>
  <si>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</si>
  <si>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</si>
  <si>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</si>
  <si>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</si>
  <si>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</si>
  <si>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</si>
  <si>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</si>
  <si>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</si>
  <si>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</si>
  <si>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</si>
  <si>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</si>
  <si>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</si>
  <si>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</si>
  <si>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</si>
  <si>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</si>
  <si>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</si>
  <si>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</si>
  <si>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</si>
  <si>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</si>
  <si>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</si>
  <si>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</si>
  <si>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</si>
  <si>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</si>
  <si>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</si>
  <si>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</si>
  <si>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</si>
  <si>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</si>
  <si>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</si>
  <si>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</si>
  <si>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</si>
  <si>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</si>
  <si>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</si>
  <si>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</si>
  <si>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</si>
  <si>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</si>
  <si>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</si>
  <si>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</si>
  <si>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</si>
  <si>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</si>
  <si>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</si>
  <si>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</si>
  <si>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</si>
  <si>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</si>
  <si>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</si>
  <si>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</si>
  <si>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</si>
  <si>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</si>
  <si>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</si>
  <si>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</si>
  <si>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</si>
  <si>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</si>
  <si>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</si>
  <si>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</si>
  <si>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</si>
  <si>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</si>
  <si>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</si>
  <si>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</si>
  <si>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</si>
  <si>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</si>
  <si>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</si>
  <si>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</si>
  <si>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</si>
  <si>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</si>
  <si>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</si>
  <si>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</si>
  <si>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</si>
  <si>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</si>
  <si>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</si>
  <si>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</si>
  <si>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</si>
  <si>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</si>
  <si>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</si>
  <si>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</si>
  <si>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</si>
  <si>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</si>
  <si>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</si>
  <si>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</si>
  <si>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</si>
  <si>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</si>
  <si>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</si>
  <si>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</si>
  <si>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</si>
  <si>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</si>
  <si>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</si>
  <si>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</si>
  <si>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</si>
  <si>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</si>
  <si>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</si>
  <si>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</si>
  <si>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</si>
  <si>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</si>
  <si>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</si>
  <si>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</si>
  <si>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</si>
  <si>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</si>
  <si>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</si>
  <si>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</si>
  <si>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</si>
  <si>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</si>
  <si>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</si>
  <si>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</si>
  <si>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</si>
  <si>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</si>
  <si>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</si>
  <si>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</si>
  <si>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</si>
  <si>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</si>
  <si>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</si>
  <si>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</si>
  <si>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</si>
  <si>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</si>
  <si>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</si>
  <si>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</si>
  <si>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</si>
  <si>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</si>
  <si>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</si>
  <si>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</si>
  <si>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</si>
  <si>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</si>
  <si>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</si>
  <si>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</si>
  <si>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</si>
  <si>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</si>
  <si>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</si>
  <si>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</si>
  <si>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</si>
  <si>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</si>
  <si>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</si>
  <si>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</si>
  <si>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</si>
  <si>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</si>
  <si>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</si>
  <si>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</si>
  <si>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</si>
  <si>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</si>
  <si>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</si>
  <si>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</si>
  <si>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</si>
  <si>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</si>
  <si>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</si>
  <si>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</si>
  <si>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</si>
  <si>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</si>
  <si>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</si>
  <si>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</si>
  <si>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</si>
  <si>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</si>
  <si>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</si>
  <si>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</si>
  <si>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</si>
  <si>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</si>
  <si>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</si>
  <si>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</si>
  <si>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</si>
  <si>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</si>
  <si>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</si>
  <si>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</si>
  <si>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</si>
  <si>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</si>
  <si>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</si>
  <si>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</si>
  <si>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</si>
  <si>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</si>
  <si>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</si>
  <si>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</si>
  <si>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</si>
  <si>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</si>
  <si>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</si>
  <si>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</si>
  <si>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</si>
  <si>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</si>
  <si>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</si>
  <si>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</si>
  <si>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</si>
  <si>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</si>
  <si>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</si>
  <si>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</si>
  <si>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</si>
  <si>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</si>
  <si>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</si>
  <si>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</si>
  <si>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</si>
  <si>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</si>
  <si>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</si>
  <si>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</si>
  <si>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</si>
  <si>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</si>
  <si>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</si>
  <si>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</si>
  <si>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</si>
  <si>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</si>
  <si>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</si>
  <si>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</si>
  <si>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</si>
  <si>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</si>
  <si>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</si>
  <si>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</si>
  <si>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</si>
  <si>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</si>
  <si>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</si>
  <si>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</si>
  <si>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</si>
  <si>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</si>
  <si>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</si>
  <si>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</si>
  <si>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</si>
  <si>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</si>
  <si>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</si>
  <si>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</si>
  <si>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</si>
  <si>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</si>
  <si>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</si>
  <si>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</si>
  <si>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</si>
  <si>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</si>
  <si>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</si>
  <si>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</si>
  <si>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</si>
  <si>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</si>
  <si>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</si>
  <si>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</si>
  <si>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</si>
  <si>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</si>
  <si>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</si>
  <si>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</si>
  <si>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</si>
  <si>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</si>
  <si>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</si>
  <si>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</si>
  <si>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</si>
  <si>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</si>
  <si>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</si>
  <si>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</si>
  <si>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</si>
  <si>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</si>
  <si>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</si>
  <si>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</si>
  <si>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</si>
  <si>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</si>
  <si>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</si>
  <si>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</si>
  <si>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</si>
  <si>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</si>
  <si>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</si>
  <si>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</si>
  <si>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</si>
  <si>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</si>
  <si>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</si>
  <si>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</si>
  <si>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</si>
  <si>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</si>
  <si>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</si>
  <si>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</si>
  <si>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</si>
  <si>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</si>
  <si>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</si>
  <si>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</si>
  <si>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</si>
  <si>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</si>
  <si>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</si>
  <si>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</si>
  <si>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</si>
  <si>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</si>
  <si>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</si>
  <si>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</si>
  <si>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</si>
  <si>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</si>
  <si>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</si>
  <si>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</si>
  <si>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</si>
  <si>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</si>
  <si>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</si>
  <si>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</si>
  <si>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</si>
  <si>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</si>
  <si>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</si>
  <si>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</si>
  <si>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</si>
  <si>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</si>
  <si>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</si>
  <si>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</si>
  <si>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</si>
  <si>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</si>
  <si>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</si>
  <si>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</si>
  <si>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</si>
  <si>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</si>
  <si>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</si>
  <si>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</si>
  <si>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</si>
  <si>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</si>
  <si>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</si>
  <si>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</si>
  <si>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</si>
  <si>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</si>
  <si>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</si>
  <si>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</si>
  <si>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</si>
  <si>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</si>
  <si>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</si>
  <si>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</si>
  <si>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</si>
  <si>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</si>
  <si>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</si>
  <si>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</si>
  <si>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</si>
  <si>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</si>
  <si>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</si>
  <si>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</si>
  <si>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</si>
  <si>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</si>
  <si>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</si>
  <si>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</si>
  <si>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</si>
  <si>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</si>
  <si>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</si>
  <si>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</si>
  <si>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</si>
  <si>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</si>
  <si>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</si>
  <si>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</si>
  <si>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</si>
  <si>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</si>
  <si>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</si>
  <si>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</si>
  <si>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</si>
  <si>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</si>
  <si>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</si>
  <si>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</si>
  <si>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</si>
  <si>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</si>
  <si>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</si>
  <si>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</si>
  <si>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</si>
  <si>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</si>
  <si>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</si>
  <si>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</si>
  <si>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</si>
  <si>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</si>
  <si>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</si>
  <si>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</si>
  <si>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</si>
  <si>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</si>
  <si>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</si>
  <si>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</si>
  <si>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</si>
  <si>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</si>
  <si>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</si>
  <si>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</si>
  <si>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</si>
  <si>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</si>
  <si>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</si>
  <si>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</si>
  <si>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</si>
  <si>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</si>
  <si>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</si>
  <si>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</si>
  <si>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</si>
  <si>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</si>
  <si>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</si>
  <si>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</si>
  <si>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</si>
  <si>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</si>
  <si>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</si>
  <si>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</si>
  <si>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</si>
  <si>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</si>
  <si>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</si>
  <si>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</si>
  <si>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</si>
  <si>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</si>
  <si>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</si>
  <si>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</si>
  <si>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</si>
  <si>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</si>
  <si>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</si>
  <si>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</si>
  <si>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</si>
  <si>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</si>
  <si>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</si>
  <si>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</si>
  <si>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</si>
  <si>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</si>
  <si>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</si>
  <si>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</si>
  <si>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</si>
  <si>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</si>
  <si>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</si>
  <si>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</si>
  <si>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</si>
  <si>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</si>
  <si>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</si>
  <si>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</si>
  <si>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</si>
  <si>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</si>
  <si>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</si>
  <si>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</si>
  <si>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</si>
  <si>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</si>
  <si>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</si>
  <si>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</si>
  <si>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</si>
  <si>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</si>
  <si>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</si>
  <si>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</si>
  <si>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</si>
  <si>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</si>
  <si>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</si>
  <si>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</si>
  <si>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</si>
  <si>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</si>
  <si>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</si>
  <si>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</si>
  <si>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</si>
  <si>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</si>
  <si>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</si>
  <si>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</si>
  <si>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</si>
  <si>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</si>
  <si>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</si>
  <si>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</si>
  <si>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</si>
  <si>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</si>
  <si>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</si>
  <si>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</si>
  <si>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</si>
  <si>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</si>
  <si>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</si>
  <si>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</si>
  <si>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</si>
  <si>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</si>
  <si>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</si>
  <si>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</si>
  <si>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</si>
  <si>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</si>
  <si>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</si>
  <si>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</si>
  <si>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</si>
  <si>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</si>
  <si>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</si>
  <si>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</si>
  <si>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</si>
  <si>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</si>
  <si>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</si>
  <si>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</si>
  <si>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</si>
  <si>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</si>
  <si>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</si>
  <si>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</si>
  <si>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</si>
  <si>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</si>
  <si>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</si>
  <si>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</si>
  <si>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</si>
  <si>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</si>
  <si>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</si>
  <si>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</si>
  <si>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</si>
  <si>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</si>
  <si>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</si>
  <si>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</si>
  <si>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</si>
  <si>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</si>
  <si>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</si>
  <si>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</si>
  <si>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</si>
  <si>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</si>
  <si>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</si>
  <si>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</si>
  <si>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</si>
  <si>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</si>
  <si>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</si>
  <si>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</si>
  <si>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</si>
  <si>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</si>
  <si>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</si>
  <si>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</si>
  <si>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</si>
  <si>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</si>
  <si>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</si>
  <si>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</si>
  <si>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</si>
  <si>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</si>
  <si>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</si>
  <si>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</si>
  <si>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</si>
  <si>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</si>
  <si>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</si>
  <si>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</si>
  <si>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</si>
  <si>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</si>
  <si>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</si>
  <si>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</si>
  <si>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</si>
  <si>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</si>
  <si>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</si>
  <si>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</si>
  <si>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</si>
  <si>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</si>
  <si>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</si>
  <si>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</si>
  <si>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</si>
  <si>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</si>
  <si>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</si>
  <si>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</si>
  <si>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</si>
  <si>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</si>
  <si>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</si>
  <si>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</si>
  <si>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</si>
  <si>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</si>
  <si>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</si>
  <si>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</si>
  <si>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</si>
  <si>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</si>
  <si>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</si>
  <si>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</si>
  <si>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</si>
  <si>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</si>
  <si>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</si>
  <si>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</si>
  <si>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</si>
  <si>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</si>
  <si>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</si>
  <si>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</si>
  <si>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</si>
  <si>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</si>
  <si>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</si>
  <si>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</si>
  <si>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</si>
  <si>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</si>
  <si>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</si>
  <si>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</si>
  <si>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</si>
  <si>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</si>
  <si>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</si>
  <si>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</si>
  <si>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</si>
  <si>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</si>
  <si>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</si>
  <si>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</si>
  <si>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</si>
  <si>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</si>
  <si>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</si>
  <si>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</si>
  <si>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</si>
  <si>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</si>
  <si>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</si>
  <si>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</si>
  <si>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</si>
  <si>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</si>
  <si>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</si>
  <si>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</si>
  <si>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</si>
  <si>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</si>
  <si>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</si>
  <si>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</si>
  <si>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</si>
  <si>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</si>
  <si>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</si>
  <si>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</si>
  <si>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</si>
  <si>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</si>
  <si>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</si>
  <si>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</si>
  <si>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</si>
  <si>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</si>
  <si>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</si>
  <si>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</si>
  <si>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</si>
  <si>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</si>
  <si>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</si>
  <si>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</si>
  <si>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</si>
  <si>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</si>
  <si>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</si>
  <si>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</si>
  <si>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</si>
  <si>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</si>
  <si>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</si>
  <si>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</si>
  <si>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</si>
  <si>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</si>
  <si>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</si>
  <si>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</si>
  <si>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</si>
  <si>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</si>
  <si>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</si>
  <si>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</si>
  <si>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</si>
  <si>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</si>
  <si>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</si>
  <si>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</si>
  <si>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</si>
  <si>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</si>
  <si>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</si>
  <si>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</si>
  <si>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</si>
  <si>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</si>
  <si>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</si>
  <si>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</si>
  <si>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</si>
  <si>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</si>
  <si>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</si>
  <si>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</si>
  <si>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</si>
  <si>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</si>
  <si>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</si>
  <si>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</si>
  <si>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</si>
  <si>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</si>
  <si>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</si>
  <si>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</si>
  <si>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</si>
  <si>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</si>
  <si>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</si>
  <si>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</si>
  <si>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</si>
  <si>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</si>
  <si>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</si>
  <si>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</si>
  <si>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</si>
  <si>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</si>
  <si>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</si>
  <si>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</si>
  <si>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</si>
  <si>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</si>
  <si>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</si>
  <si>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</si>
  <si>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</si>
  <si>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</si>
  <si>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</si>
  <si>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</si>
  <si>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</si>
  <si>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</si>
  <si>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</si>
  <si>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</si>
  <si>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</si>
  <si>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</si>
  <si>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</si>
  <si>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</si>
  <si>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</si>
  <si>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</si>
  <si>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</si>
  <si>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</si>
  <si>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</si>
  <si>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</si>
  <si>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</si>
  <si>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</si>
  <si>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</si>
  <si>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</si>
  <si>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</si>
  <si>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</si>
  <si>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</si>
  <si>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</si>
  <si>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</si>
  <si>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</si>
  <si>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</si>
  <si>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</si>
  <si>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</si>
  <si>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</si>
  <si>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</si>
  <si>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</si>
  <si>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</si>
  <si>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</si>
  <si>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</si>
  <si>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</si>
  <si>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</si>
  <si>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</si>
  <si>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</si>
  <si>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</si>
  <si>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</si>
  <si>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</si>
  <si>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</si>
  <si>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</si>
  <si>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</si>
  <si>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</si>
  <si>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</si>
  <si>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</si>
  <si>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</si>
  <si>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</si>
  <si>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</si>
  <si>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</si>
  <si>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</si>
  <si>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</si>
  <si>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</si>
  <si>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</si>
  <si>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</si>
  <si>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</si>
  <si>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</si>
  <si>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</si>
  <si>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</si>
  <si>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</si>
  <si>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</si>
  <si>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</si>
  <si>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</si>
  <si>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</si>
  <si>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</si>
  <si>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</si>
  <si>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</si>
  <si>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</si>
  <si>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</si>
  <si>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</si>
  <si>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</si>
  <si>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</si>
  <si>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</si>
  <si>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</si>
  <si>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</si>
  <si>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</si>
  <si>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</si>
  <si>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</si>
  <si>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</si>
  <si>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</si>
  <si>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</si>
  <si>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</si>
  <si>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</si>
  <si>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</si>
  <si>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</si>
  <si>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</si>
  <si>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</si>
  <si>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</si>
  <si>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</si>
  <si>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</si>
  <si>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</si>
  <si>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</si>
  <si>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</si>
  <si>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</si>
  <si>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</si>
  <si>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</si>
  <si>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</si>
  <si>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</si>
  <si>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</si>
  <si>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</si>
  <si>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</si>
  <si>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</si>
  <si>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</si>
  <si>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</si>
  <si>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</si>
  <si>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</si>
  <si>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</si>
  <si>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</si>
  <si>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</si>
  <si>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</si>
  <si>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</si>
  <si>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</si>
  <si>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</si>
  <si>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</si>
  <si>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</si>
  <si>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</si>
  <si>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</si>
  <si>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</si>
  <si>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</si>
  <si>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</si>
  <si>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</si>
  <si>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</si>
  <si>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</si>
  <si>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</si>
  <si>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</si>
  <si>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</si>
  <si>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</si>
  <si>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</si>
  <si>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</si>
  <si>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</si>
  <si>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</si>
  <si>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</si>
  <si>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</si>
  <si>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</si>
  <si>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</si>
  <si>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</si>
  <si>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</si>
  <si>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</si>
  <si>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</si>
  <si>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</si>
  <si>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</si>
  <si>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</si>
  <si>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</si>
  <si>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</si>
  <si>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</si>
  <si>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</si>
  <si>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</si>
  <si>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</si>
  <si>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</si>
  <si>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</si>
  <si>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</si>
  <si>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</si>
  <si>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</si>
  <si>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</si>
  <si>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</si>
  <si>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</si>
  <si>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</si>
  <si>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</si>
  <si>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</si>
  <si>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</si>
  <si>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</si>
  <si>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</si>
  <si>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</si>
  <si>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</si>
  <si>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</si>
  <si>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</si>
  <si>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</si>
  <si>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</si>
  <si>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</si>
  <si>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</si>
  <si>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</si>
  <si>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</si>
  <si>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</si>
  <si>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</si>
  <si>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</si>
  <si>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</si>
  <si>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</si>
  <si>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</si>
  <si>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</si>
  <si>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</si>
  <si>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</si>
  <si>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</si>
  <si>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</si>
  <si>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</si>
  <si>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</si>
  <si>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</si>
  <si>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</si>
  <si>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</si>
  <si>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</si>
  <si>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</si>
  <si>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</si>
  <si>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</si>
  <si>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</si>
  <si>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</si>
  <si>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</si>
  <si>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</si>
  <si>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</si>
  <si>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</si>
  <si>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</si>
  <si>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</si>
  <si>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</si>
  <si>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</si>
  <si>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</si>
  <si>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</si>
  <si>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</si>
  <si>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</si>
  <si>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</si>
  <si>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</si>
  <si>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</si>
  <si>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</si>
  <si>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</si>
  <si>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</si>
  <si>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</si>
  <si>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</si>
  <si>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</si>
  <si>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</si>
  <si>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</si>
  <si>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</si>
  <si>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</si>
  <si>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</si>
  <si>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</si>
  <si>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</si>
  <si>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</si>
  <si>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</si>
  <si>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</si>
  <si>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</si>
  <si>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</si>
  <si>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</si>
  <si>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</si>
  <si>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</si>
  <si>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</si>
  <si>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</si>
  <si>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</si>
  <si>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</si>
  <si>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</si>
  <si>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</si>
  <si>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</si>
  <si>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</si>
  <si>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</si>
  <si>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</si>
  <si>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</si>
  <si>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</si>
  <si>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</si>
  <si>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</si>
  <si>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</si>
  <si>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</si>
  <si>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</si>
  <si>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</si>
  <si>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</si>
  <si>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</si>
  <si>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</si>
  <si>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</si>
  <si>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</si>
  <si>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</si>
  <si>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</si>
  <si>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</si>
  <si>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</si>
  <si>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</si>
  <si>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</si>
  <si>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</si>
  <si>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</si>
  <si>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</si>
  <si>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</si>
  <si>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</si>
  <si>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</si>
  <si>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</si>
  <si>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</si>
  <si>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</si>
  <si>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</si>
  <si>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</si>
  <si>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</si>
  <si>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</si>
  <si>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</si>
  <si>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</si>
  <si>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</si>
  <si>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</si>
  <si>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</si>
  <si>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</si>
  <si>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</si>
  <si>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</si>
  <si>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</si>
  <si>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</si>
  <si>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</si>
  <si>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</si>
  <si>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</si>
  <si>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</si>
  <si>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</si>
  <si>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</si>
  <si>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</si>
  <si>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</si>
  <si>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</si>
  <si>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</si>
  <si>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</si>
  <si>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</si>
  <si>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</si>
  <si>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</si>
  <si>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</si>
  <si>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</si>
  <si>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</si>
  <si>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</si>
  <si>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</si>
  <si>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</si>
  <si>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</si>
  <si>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</si>
  <si>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</si>
  <si>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</si>
  <si>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</si>
  <si>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</si>
  <si>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</si>
  <si>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</si>
  <si>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</si>
  <si>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</si>
  <si>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</si>
  <si>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</si>
  <si>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</si>
  <si>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</si>
  <si>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</si>
  <si>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</si>
  <si>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</si>
  <si>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</si>
  <si>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</si>
  <si>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</si>
  <si>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</si>
  <si>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</si>
  <si>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</si>
  <si>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</si>
  <si>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</si>
  <si>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</si>
  <si>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</si>
  <si>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</si>
  <si>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</si>
  <si>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</si>
  <si>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</si>
  <si>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</si>
  <si>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</si>
  <si>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</si>
  <si>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</si>
  <si>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</si>
  <si>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</si>
  <si>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</si>
  <si>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</si>
  <si>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</si>
  <si>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</si>
  <si>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</si>
  <si>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</si>
  <si>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</si>
  <si>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</si>
  <si>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</si>
  <si>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</si>
  <si>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</si>
  <si>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</si>
  <si>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</si>
  <si>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</si>
  <si>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</si>
  <si>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</si>
  <si>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</si>
  <si>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</si>
  <si>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</si>
  <si>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</si>
  <si>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</si>
  <si>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</si>
  <si>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</si>
  <si>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</si>
  <si>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</si>
  <si>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</si>
  <si>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</si>
  <si>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</si>
  <si>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</si>
  <si>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</si>
  <si>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</si>
  <si>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</si>
  <si>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</si>
  <si>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</si>
  <si>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</si>
  <si>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</si>
  <si>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</si>
  <si>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</si>
  <si>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</si>
  <si>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</si>
  <si>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</si>
  <si>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</si>
  <si>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</si>
  <si>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</si>
  <si>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</si>
  <si>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</si>
  <si>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</si>
  <si>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</si>
  <si>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</si>
  <si>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</si>
  <si>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</si>
  <si>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</si>
  <si>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</si>
  <si>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</si>
  <si>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</si>
  <si>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</si>
  <si>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</si>
  <si>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</si>
  <si>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</si>
  <si>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</si>
  <si>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</si>
  <si>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</si>
  <si>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</si>
  <si>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</si>
  <si>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</si>
  <si>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</si>
  <si>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</si>
  <si>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</si>
  <si>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</si>
  <si>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</si>
  <si>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</si>
  <si>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</si>
  <si>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</si>
  <si>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</si>
  <si>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</si>
  <si>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</si>
  <si>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</si>
  <si>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</si>
  <si>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</si>
  <si>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</si>
  <si>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</si>
  <si>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</si>
  <si>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</si>
  <si>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</si>
  <si>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</si>
  <si>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</si>
  <si>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</si>
  <si>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</si>
  <si>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</si>
  <si>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</si>
  <si>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</si>
  <si>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</si>
  <si>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</si>
  <si>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</si>
  <si>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</si>
  <si>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</si>
  <si>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</si>
  <si>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</si>
  <si>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</si>
  <si>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</si>
  <si>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</si>
  <si>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</si>
  <si>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</si>
  <si>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</si>
  <si>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</si>
  <si>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</si>
  <si>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</si>
  <si>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</si>
  <si>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</si>
  <si>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</si>
  <si>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</si>
  <si>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</si>
  <si>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</si>
  <si>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</si>
  <si>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</si>
  <si>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</si>
  <si>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</si>
  <si>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</si>
  <si>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</si>
  <si>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</si>
  <si>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</si>
  <si>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</si>
  <si>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</si>
  <si>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</si>
  <si>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</si>
  <si>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</si>
  <si>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</si>
  <si>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</si>
  <si>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</si>
  <si>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</si>
  <si>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</si>
  <si>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</si>
  <si>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</si>
  <si>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</si>
  <si>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</si>
  <si>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</si>
  <si>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</si>
  <si>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</si>
  <si>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</si>
  <si>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</si>
  <si>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</si>
  <si>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</si>
  <si>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</si>
  <si>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</si>
  <si>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</si>
  <si>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</si>
  <si>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</si>
  <si>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</si>
  <si>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</si>
  <si>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</si>
  <si>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</si>
  <si>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</si>
  <si>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</si>
  <si>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</si>
  <si>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</si>
  <si>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</si>
  <si>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</si>
  <si>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</si>
  <si>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</si>
  <si>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</si>
  <si>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</si>
  <si>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</si>
  <si>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</si>
  <si>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</si>
  <si>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</si>
  <si>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</si>
  <si>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</si>
  <si>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</si>
  <si>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</si>
  <si>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</si>
  <si>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</si>
  <si>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</si>
  <si>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</si>
  <si>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</si>
  <si>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</si>
  <si>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</si>
  <si>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</si>
  <si>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</si>
  <si>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</si>
  <si>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</si>
  <si>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</si>
  <si>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</si>
  <si>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</si>
  <si>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</si>
  <si>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</si>
  <si>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</si>
  <si>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</si>
  <si>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</si>
  <si>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</si>
  <si>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</si>
  <si>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</si>
  <si>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</si>
  <si>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</si>
  <si>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</si>
  <si>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</si>
  <si>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</si>
  <si>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</si>
  <si>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</si>
  <si>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</si>
  <si>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</si>
  <si>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</si>
  <si>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</si>
  <si>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</si>
  <si>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</si>
  <si>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</si>
  <si>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</si>
  <si>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</si>
  <si>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</si>
  <si>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</si>
  <si>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</si>
  <si>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</si>
  <si>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</si>
  <si>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</si>
  <si>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</si>
  <si>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</si>
  <si>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</si>
  <si>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</si>
  <si>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</si>
  <si>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</si>
  <si>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</si>
  <si>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</si>
  <si>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</si>
  <si>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</si>
  <si>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</si>
  <si>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</si>
  <si>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SHBC SKA ICHM2</t>
  </si>
  <si>
    <t>ICHM2</t>
  </si>
  <si>
    <t>SE0006085635</t>
  </si>
  <si>
    <t>HM B</t>
  </si>
  <si>
    <t>SHBC SKA ICGL6</t>
  </si>
  <si>
    <t>ICGL6</t>
  </si>
  <si>
    <t>SE0006085643</t>
  </si>
  <si>
    <t>SOLGELVS</t>
  </si>
  <si>
    <t>SHBC SKA ICSV5</t>
  </si>
  <si>
    <t>ICSV5</t>
  </si>
  <si>
    <t>SE0006085650</t>
  </si>
  <si>
    <t>OMXS30</t>
  </si>
  <si>
    <t>SHBC SKA ACSV2</t>
  </si>
  <si>
    <t>ACSV2</t>
  </si>
  <si>
    <t>SE0006085684</t>
  </si>
  <si>
    <t>SHBC_SKA_ICHM2</t>
  </si>
  <si>
    <t>SHBC_SKA_ICGL6</t>
  </si>
  <si>
    <t>SHBC_SKA_ICSV5</t>
  </si>
  <si>
    <t>SHBC_SKA_ACSV2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</si>
</sst>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N7" activePane="bottomRight" state="frozen"/>
      <selection pane="topRight" activeCell="E1" sqref="E1"/>
      <selection pane="bottomLeft" activeCell="A7" sqref="A7"/>
      <selection pane="bottomRight" activeCell="N13" sqref="N13"/>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446</v>
      </c>
      <c r="D2" s="64" t="s">
        <v>1291</v>
      </c>
      <c r="E2" s="65">
        <v>10000</v>
      </c>
      <c r="F2" s="65" t="s">
        <v>35</v>
      </c>
      <c r="G2" s="64" t="s">
        <v>275</v>
      </c>
      <c r="H2" s="3">
        <v>42874</v>
      </c>
      <c r="I2" s="222" t="str">
        <f>IF(C2="-","",VLOOKUP(C2,BondIssuerTable,2,0))</f>
        <v>SHB</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2115</v>
      </c>
      <c r="B7" s="64" t="s">
        <v>2115</v>
      </c>
      <c r="C7" s="64" t="s">
        <v>2116</v>
      </c>
      <c r="D7" s="64" t="s">
        <v>2117</v>
      </c>
      <c r="E7" s="69">
        <v>100</v>
      </c>
      <c r="F7" s="69">
        <v>1</v>
      </c>
      <c r="G7" s="65">
        <v>20000000</v>
      </c>
      <c r="H7" s="3">
        <v>42874</v>
      </c>
      <c r="I7" s="70">
        <v>44154</v>
      </c>
      <c r="J7" s="70">
        <v>44139</v>
      </c>
      <c r="K7" s="248"/>
      <c r="L7" s="248"/>
      <c r="M7" s="249" t="e">
        <f t="shared" ref="M7:M38" si="0">IF(K7="-","",VLOOKUP(K7,EUSIPA_Table,2,0))</f>
        <v>#N/A</v>
      </c>
      <c r="N7" s="72" t="s">
        <v>2130</v>
      </c>
      <c r="O7" s="104" t="s">
        <v>2118</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2119</v>
      </c>
      <c r="B8" s="64" t="s">
        <v>2119</v>
      </c>
      <c r="C8" s="64" t="s">
        <v>2120</v>
      </c>
      <c r="D8" s="64" t="s">
        <v>2121</v>
      </c>
      <c r="E8" s="69">
        <v>100</v>
      </c>
      <c r="F8" s="69">
        <v>1</v>
      </c>
      <c r="G8" s="65">
        <v>20000000</v>
      </c>
      <c r="H8" s="3">
        <v>42874</v>
      </c>
      <c r="I8" s="70">
        <v>44700</v>
      </c>
      <c r="J8" s="70">
        <v>44685</v>
      </c>
      <c r="K8" s="248"/>
      <c r="L8" s="248"/>
      <c r="M8" s="249" t="e">
        <f t="shared" si="0"/>
        <v>#N/A</v>
      </c>
      <c r="N8" s="72" t="s">
        <v>2131</v>
      </c>
      <c r="O8" s="104" t="s">
        <v>2122</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t="s">
        <v>2123</v>
      </c>
      <c r="B9" s="64" t="s">
        <v>2123</v>
      </c>
      <c r="C9" s="64" t="s">
        <v>2124</v>
      </c>
      <c r="D9" s="64" t="s">
        <v>2125</v>
      </c>
      <c r="E9" s="69">
        <v>100</v>
      </c>
      <c r="F9" s="69">
        <v>1</v>
      </c>
      <c r="G9" s="65">
        <v>20000000</v>
      </c>
      <c r="H9" s="3">
        <v>42874</v>
      </c>
      <c r="I9" s="70">
        <v>44700</v>
      </c>
      <c r="J9" s="70">
        <v>44685</v>
      </c>
      <c r="K9" s="248"/>
      <c r="L9" s="248"/>
      <c r="M9" s="249" t="e">
        <f t="shared" si="0"/>
        <v>#N/A</v>
      </c>
      <c r="N9" s="72" t="s">
        <v>2132</v>
      </c>
      <c r="O9" s="104" t="s">
        <v>2126</v>
      </c>
      <c r="P9" s="71">
        <v>100</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t="s">
        <v>2127</v>
      </c>
      <c r="B10" s="64" t="s">
        <v>2127</v>
      </c>
      <c r="C10" s="64" t="s">
        <v>2128</v>
      </c>
      <c r="D10" s="64" t="s">
        <v>2129</v>
      </c>
      <c r="E10" s="69">
        <v>100</v>
      </c>
      <c r="F10" s="69">
        <v>1</v>
      </c>
      <c r="G10" s="65">
        <v>20000000</v>
      </c>
      <c r="H10" s="3">
        <v>42874</v>
      </c>
      <c r="I10" s="70">
        <v>44704</v>
      </c>
      <c r="J10" s="70">
        <v>44685</v>
      </c>
      <c r="K10" s="248"/>
      <c r="L10" s="248"/>
      <c r="M10" s="249" t="e">
        <f t="shared" si="0"/>
        <v>#N/A</v>
      </c>
      <c r="N10" s="72" t="s">
        <v>2133</v>
      </c>
      <c r="O10" s="104" t="s">
        <v>2126</v>
      </c>
      <c r="P10" s="71">
        <v>100</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2017-05-18T08:25:05Z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